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15" windowWidth="6885" windowHeight="4095" activeTab="1"/>
  </bookViews>
  <sheets>
    <sheet name="Menu" sheetId="1" r:id="rId1"/>
    <sheet name="Simulation Figure" sheetId="2" r:id="rId2"/>
    <sheet name="Calculations" sheetId="3" state="hidden" r:id="rId3"/>
  </sheets>
  <definedNames>
    <definedName name="Alphaf">'Calculations'!$D$10</definedName>
    <definedName name="Alpham">'Calculations'!$D$9</definedName>
    <definedName name="F">'Calculations'!$D$29</definedName>
    <definedName name="Kf">'Calculations'!$D$26</definedName>
    <definedName name="Km">'Calculations'!$D$25</definedName>
    <definedName name="Lf">'Calculations'!$D$23</definedName>
    <definedName name="Lm">'Calculations'!$D$22</definedName>
    <definedName name="M">'Calculations'!$D$28</definedName>
    <definedName name="Pf">'Calculations'!$D$20</definedName>
    <definedName name="Pm">'Calculations'!$D$19</definedName>
    <definedName name="re">'Calculations'!$D$13</definedName>
    <definedName name="wa">'Calculations'!$D$12</definedName>
  </definedNames>
  <calcPr fullCalcOnLoad="1"/>
</workbook>
</file>

<file path=xl/sharedStrings.xml><?xml version="1.0" encoding="utf-8"?>
<sst xmlns="http://schemas.openxmlformats.org/spreadsheetml/2006/main" count="70" uniqueCount="50">
  <si>
    <t>Introduction</t>
  </si>
  <si>
    <t>Isocost line</t>
  </si>
  <si>
    <t>Simulation</t>
  </si>
  <si>
    <t>Calculations</t>
  </si>
  <si>
    <t>Wage</t>
  </si>
  <si>
    <t>Rental rate</t>
  </si>
  <si>
    <t>Variables</t>
  </si>
  <si>
    <t xml:space="preserve"> </t>
  </si>
  <si>
    <t>Model</t>
  </si>
  <si>
    <t>Labour input</t>
  </si>
  <si>
    <t>Production isoquants</t>
  </si>
  <si>
    <t>Labor</t>
  </si>
  <si>
    <t>Capital</t>
  </si>
  <si>
    <t>Alpha m</t>
  </si>
  <si>
    <t>Alpha f</t>
  </si>
  <si>
    <t>Price of m</t>
  </si>
  <si>
    <t>Price of f</t>
  </si>
  <si>
    <t>Capital input for Good m</t>
  </si>
  <si>
    <t>Capital input for good f</t>
  </si>
  <si>
    <t>Base line model</t>
  </si>
  <si>
    <t>Min</t>
  </si>
  <si>
    <t>Max</t>
  </si>
  <si>
    <t>w</t>
  </si>
  <si>
    <t>r</t>
  </si>
  <si>
    <t>No. misspecifications</t>
  </si>
  <si>
    <t>Labour input m</t>
  </si>
  <si>
    <t>Capital input m</t>
  </si>
  <si>
    <t>Labour input f</t>
  </si>
  <si>
    <t>Capital input f</t>
  </si>
  <si>
    <t>Production m</t>
  </si>
  <si>
    <t>Production f</t>
  </si>
  <si>
    <t>Wage (w)</t>
  </si>
  <si>
    <t>Rental rate (r)</t>
  </si>
  <si>
    <t>Exogenous variables</t>
  </si>
  <si>
    <t>Endogenous variables</t>
  </si>
  <si>
    <t>Graphical lines</t>
  </si>
  <si>
    <t>Capital input for good m</t>
  </si>
  <si>
    <r>
      <t>Price of manufactures (P</t>
    </r>
    <r>
      <rPr>
        <vertAlign val="subscript"/>
        <sz val="10"/>
        <rFont val="Arial"/>
        <family val="2"/>
      </rPr>
      <t>m</t>
    </r>
    <r>
      <rPr>
        <sz val="10"/>
        <rFont val="Arial"/>
        <family val="2"/>
      </rPr>
      <t>)</t>
    </r>
  </si>
  <si>
    <r>
      <t>Capital input for manufactures (K</t>
    </r>
    <r>
      <rPr>
        <vertAlign val="subscript"/>
        <sz val="10"/>
        <rFont val="Arial"/>
        <family val="2"/>
      </rPr>
      <t>m</t>
    </r>
    <r>
      <rPr>
        <sz val="10"/>
        <rFont val="Arial"/>
        <family val="2"/>
      </rPr>
      <t>)</t>
    </r>
  </si>
  <si>
    <r>
      <t>Capital input for food (K</t>
    </r>
    <r>
      <rPr>
        <vertAlign val="subscript"/>
        <sz val="10"/>
        <rFont val="Arial"/>
        <family val="2"/>
      </rPr>
      <t>f</t>
    </r>
    <r>
      <rPr>
        <sz val="10"/>
        <rFont val="Arial"/>
        <family val="2"/>
      </rPr>
      <t>)</t>
    </r>
  </si>
  <si>
    <t>Capital intensity manufactures (Alpha m)</t>
  </si>
  <si>
    <t>Capital intensity food (Alpha f)</t>
  </si>
  <si>
    <t>Baseline</t>
  </si>
  <si>
    <r>
      <t>Production of manufactures (M</t>
    </r>
    <r>
      <rPr>
        <sz val="10"/>
        <rFont val="Arial"/>
        <family val="2"/>
      </rPr>
      <t>)</t>
    </r>
  </si>
  <si>
    <r>
      <t>Production of food (F</t>
    </r>
    <r>
      <rPr>
        <sz val="10"/>
        <rFont val="Arial"/>
        <family val="2"/>
      </rPr>
      <t>)</t>
    </r>
  </si>
  <si>
    <r>
      <t>Price of food (P</t>
    </r>
    <r>
      <rPr>
        <vertAlign val="subscript"/>
        <sz val="10"/>
        <rFont val="Arial"/>
        <family val="2"/>
      </rPr>
      <t>f</t>
    </r>
    <r>
      <rPr>
        <sz val="10"/>
        <rFont val="Arial"/>
        <family val="2"/>
      </rPr>
      <t>)</t>
    </r>
  </si>
  <si>
    <t>Menu</t>
  </si>
  <si>
    <r>
      <t>Labor input for manufactures (L</t>
    </r>
    <r>
      <rPr>
        <vertAlign val="subscript"/>
        <sz val="10"/>
        <rFont val="Arial"/>
        <family val="2"/>
      </rPr>
      <t>m</t>
    </r>
    <r>
      <rPr>
        <sz val="10"/>
        <rFont val="Arial"/>
        <family val="2"/>
      </rPr>
      <t>)</t>
    </r>
  </si>
  <si>
    <r>
      <t>Labor input for food (L</t>
    </r>
    <r>
      <rPr>
        <vertAlign val="subscript"/>
        <sz val="10"/>
        <rFont val="Arial"/>
        <family val="2"/>
      </rPr>
      <t>f</t>
    </r>
    <r>
      <rPr>
        <sz val="10"/>
        <rFont val="Arial"/>
        <family val="2"/>
      </rPr>
      <t>)</t>
    </r>
  </si>
  <si>
    <t>Question 5.6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</si>
</sst>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* #,##0_-;_-* #,##0\-;_-* &quot;-&quot;_-;_-@_-"/>
    <numFmt numFmtId="170" formatCode="_-&quot;fl&quot;\ * #,##0.00_-;_-&quot;fl&quot;\ * #,##0.00\-;_-&quot;fl&quot;\ * &quot;-&quot;??_-;_-@_-"/>
    <numFmt numFmtId="171" formatCode="_-* #,##0.00_-;_-* #,##0.00\-;_-* &quot;-&quot;??_-;_-@_-"/>
    <numFmt numFmtId="172" formatCode="&quot;F&quot;\ #,##0_-;&quot;F&quot;\ #,##0\-"/>
    <numFmt numFmtId="173" formatCode="&quot;F&quot;\ #,##0_-;[Red]&quot;F&quot;\ #,##0\-"/>
    <numFmt numFmtId="174" formatCode="&quot;F&quot;\ #,##0.00_-;&quot;F&quot;\ #,##0.00\-"/>
    <numFmt numFmtId="175" formatCode="&quot;F&quot;\ #,##0.00_-;[Red]&quot;F&quot;\ #,##0.00\-"/>
    <numFmt numFmtId="176" formatCode="_-&quot;F&quot;\ * #,##0_-;_-&quot;F&quot;\ * #,##0\-;_-&quot;F&quot;\ * &quot;-&quot;_-;_-@_-"/>
    <numFmt numFmtId="177" formatCode="_-&quot;F&quot;\ * #,##0.00_-;_-&quot;F&quot;\ * #,##0.00\-;_-&quot;F&quot;\ * &quot;-&quot;??_-;_-@_-"/>
    <numFmt numFmtId="178" formatCode="0.00000"/>
    <numFmt numFmtId="179" formatCode="0.0000"/>
    <numFmt numFmtId="180" formatCode="0.000"/>
    <numFmt numFmtId="181" formatCode="0.0"/>
    <numFmt numFmtId="182" formatCode="0.00000000"/>
    <numFmt numFmtId="183" formatCode="0.0000000"/>
    <numFmt numFmtId="184" formatCode="0.000000"/>
    <numFmt numFmtId="185" formatCode="0.000000000"/>
    <numFmt numFmtId="186" formatCode="0.0000000000"/>
    <numFmt numFmtId="187" formatCode="0.00000000000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u val="single"/>
      <sz val="10"/>
      <color indexed="10"/>
      <name val="Arial"/>
      <family val="2"/>
    </font>
    <font>
      <vertAlign val="subscript"/>
      <sz val="10"/>
      <name val="Arial"/>
      <family val="2"/>
    </font>
    <font>
      <b/>
      <i/>
      <sz val="10"/>
      <name val="Arial"/>
      <family val="2"/>
    </font>
    <font>
      <b/>
      <sz val="10"/>
      <name val="Times New Roman"/>
      <family val="1"/>
    </font>
    <font>
      <b/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53" applyFont="1" applyFill="1" applyAlignment="1" applyProtection="1">
      <alignment/>
      <protection/>
    </xf>
    <xf numFmtId="0" fontId="2" fillId="33" borderId="0" xfId="53" applyFill="1" applyAlignment="1" applyProtection="1">
      <alignment/>
      <protection/>
    </xf>
    <xf numFmtId="0" fontId="5" fillId="33" borderId="0" xfId="0" applyFont="1" applyFill="1" applyAlignment="1">
      <alignment/>
    </xf>
    <xf numFmtId="2" fontId="0" fillId="33" borderId="0" xfId="0" applyNumberFormat="1" applyFill="1" applyAlignment="1">
      <alignment/>
    </xf>
    <xf numFmtId="0" fontId="0" fillId="33" borderId="0" xfId="0" applyFont="1" applyFill="1" applyAlignment="1">
      <alignment/>
    </xf>
    <xf numFmtId="1" fontId="0" fillId="33" borderId="0" xfId="0" applyNumberFormat="1" applyFont="1" applyFill="1" applyAlignment="1">
      <alignment/>
    </xf>
    <xf numFmtId="2" fontId="0" fillId="33" borderId="0" xfId="0" applyNumberFormat="1" applyFont="1" applyFill="1" applyAlignment="1">
      <alignment/>
    </xf>
    <xf numFmtId="181" fontId="0" fillId="33" borderId="0" xfId="0" applyNumberFormat="1" applyFont="1" applyFill="1" applyAlignment="1">
      <alignment/>
    </xf>
    <xf numFmtId="181" fontId="0" fillId="33" borderId="0" xfId="0" applyNumberFormat="1" applyFill="1" applyAlignment="1">
      <alignment/>
    </xf>
    <xf numFmtId="0" fontId="0" fillId="33" borderId="0" xfId="0" applyFill="1" applyAlignment="1">
      <alignment horizontal="center" vertical="center" wrapText="1"/>
    </xf>
    <xf numFmtId="2" fontId="0" fillId="33" borderId="0" xfId="0" applyNumberFormat="1" applyFill="1" applyAlignment="1">
      <alignment horizontal="center"/>
    </xf>
    <xf numFmtId="0" fontId="3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6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181" fontId="0" fillId="33" borderId="0" xfId="0" applyNumberFormat="1" applyFill="1" applyAlignment="1">
      <alignment horizontal="center"/>
    </xf>
    <xf numFmtId="0" fontId="9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7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2" fontId="0" fillId="33" borderId="0" xfId="0" applyNumberFormat="1" applyFill="1" applyBorder="1" applyAlignment="1">
      <alignment/>
    </xf>
    <xf numFmtId="2" fontId="4" fillId="33" borderId="0" xfId="0" applyNumberFormat="1" applyFont="1" applyFill="1" applyAlignment="1">
      <alignment/>
    </xf>
    <xf numFmtId="2" fontId="0" fillId="33" borderId="0" xfId="0" applyNumberFormat="1" applyFont="1" applyFill="1" applyAlignment="1">
      <alignment horizontal="center"/>
    </xf>
    <xf numFmtId="0" fontId="10" fillId="33" borderId="0" xfId="0" applyFont="1" applyFill="1" applyAlignment="1">
      <alignment horizontal="center"/>
    </xf>
    <xf numFmtId="0" fontId="0" fillId="33" borderId="0" xfId="0" applyFont="1" applyFill="1" applyBorder="1" applyAlignment="1">
      <alignment/>
    </xf>
    <xf numFmtId="0" fontId="12" fillId="33" borderId="10" xfId="0" applyFont="1" applyFill="1" applyBorder="1" applyAlignment="1">
      <alignment/>
    </xf>
    <xf numFmtId="0" fontId="10" fillId="33" borderId="10" xfId="0" applyFont="1" applyFill="1" applyBorder="1" applyAlignment="1">
      <alignment horizontal="center"/>
    </xf>
    <xf numFmtId="0" fontId="0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0" xfId="0" applyFont="1" applyFill="1" applyBorder="1" applyAlignment="1">
      <alignment/>
    </xf>
    <xf numFmtId="181" fontId="0" fillId="33" borderId="11" xfId="0" applyNumberFormat="1" applyFill="1" applyBorder="1" applyAlignment="1">
      <alignment horizontal="center"/>
    </xf>
    <xf numFmtId="181" fontId="0" fillId="33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2" fontId="0" fillId="33" borderId="11" xfId="0" applyNumberFormat="1" applyFont="1" applyFill="1" applyBorder="1" applyAlignment="1">
      <alignment horizontal="center"/>
    </xf>
    <xf numFmtId="2" fontId="0" fillId="33" borderId="11" xfId="0" applyNumberFormat="1" applyFill="1" applyBorder="1" applyAlignment="1">
      <alignment horizontal="center"/>
    </xf>
    <xf numFmtId="0" fontId="14" fillId="34" borderId="0" xfId="0" applyFont="1" applyFill="1" applyAlignment="1">
      <alignment horizontal="center"/>
    </xf>
    <xf numFmtId="0" fontId="2" fillId="33" borderId="0" xfId="53" applyFont="1" applyFill="1" applyAlignment="1" applyProtection="1">
      <alignment horizontal="left"/>
      <protection/>
    </xf>
    <xf numFmtId="0" fontId="3" fillId="34" borderId="0" xfId="0" applyFont="1" applyFill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2" fontId="0" fillId="33" borderId="0" xfId="0" applyNumberFormat="1" applyFont="1" applyFill="1" applyAlignment="1">
      <alignment horizontal="center"/>
    </xf>
    <xf numFmtId="0" fontId="0" fillId="35" borderId="0" xfId="0" applyFont="1" applyFill="1" applyAlignment="1" applyProtection="1">
      <alignment horizontal="center" vertical="center"/>
      <protection locked="0"/>
    </xf>
    <xf numFmtId="181" fontId="0" fillId="35" borderId="0" xfId="0" applyNumberFormat="1" applyFont="1" applyFill="1" applyAlignment="1">
      <alignment horizontal="center"/>
    </xf>
    <xf numFmtId="181" fontId="0" fillId="35" borderId="11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The Lerner diagram</a:t>
            </a:r>
          </a:p>
        </c:rich>
      </c:tx>
      <c:layout>
        <c:manualLayout>
          <c:xMode val="factor"/>
          <c:yMode val="factor"/>
          <c:x val="0.31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-0.00325"/>
          <c:w val="0.951"/>
          <c:h val="0.95575"/>
        </c:manualLayout>
      </c:layout>
      <c:scatterChart>
        <c:scatterStyle val="smoothMarker"/>
        <c:varyColors val="0"/>
        <c:ser>
          <c:idx val="2"/>
          <c:order val="0"/>
          <c:spPr>
            <a:ln w="127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Calculations!$I$36:$I$235</c:f>
              <c:numCache>
                <c:ptCount val="200"/>
                <c:pt idx="0">
                  <c:v>0.05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0.4</c:v>
                </c:pt>
                <c:pt idx="8">
                  <c:v>0.45</c:v>
                </c:pt>
                <c:pt idx="9">
                  <c:v>0.5</c:v>
                </c:pt>
                <c:pt idx="10">
                  <c:v>0.55</c:v>
                </c:pt>
                <c:pt idx="11">
                  <c:v>0.6</c:v>
                </c:pt>
                <c:pt idx="12">
                  <c:v>0.65</c:v>
                </c:pt>
                <c:pt idx="13">
                  <c:v>0.7</c:v>
                </c:pt>
                <c:pt idx="14">
                  <c:v>0.75</c:v>
                </c:pt>
                <c:pt idx="15">
                  <c:v>0.8</c:v>
                </c:pt>
                <c:pt idx="16">
                  <c:v>0.85</c:v>
                </c:pt>
                <c:pt idx="17">
                  <c:v>0.9</c:v>
                </c:pt>
                <c:pt idx="18">
                  <c:v>0.95</c:v>
                </c:pt>
                <c:pt idx="19">
                  <c:v>1</c:v>
                </c:pt>
                <c:pt idx="20">
                  <c:v>1.05</c:v>
                </c:pt>
                <c:pt idx="21">
                  <c:v>1.1</c:v>
                </c:pt>
                <c:pt idx="22">
                  <c:v>1.15</c:v>
                </c:pt>
                <c:pt idx="23">
                  <c:v>1.2</c:v>
                </c:pt>
                <c:pt idx="24">
                  <c:v>1.25</c:v>
                </c:pt>
                <c:pt idx="25">
                  <c:v>1.3</c:v>
                </c:pt>
                <c:pt idx="26">
                  <c:v>1.35</c:v>
                </c:pt>
                <c:pt idx="27">
                  <c:v>1.4</c:v>
                </c:pt>
                <c:pt idx="28">
                  <c:v>1.45</c:v>
                </c:pt>
                <c:pt idx="29">
                  <c:v>1.5</c:v>
                </c:pt>
                <c:pt idx="30">
                  <c:v>1.55</c:v>
                </c:pt>
                <c:pt idx="31">
                  <c:v>1.6</c:v>
                </c:pt>
                <c:pt idx="32">
                  <c:v>1.65</c:v>
                </c:pt>
                <c:pt idx="33">
                  <c:v>1.7</c:v>
                </c:pt>
                <c:pt idx="34">
                  <c:v>1.75</c:v>
                </c:pt>
                <c:pt idx="35">
                  <c:v>1.8</c:v>
                </c:pt>
                <c:pt idx="36">
                  <c:v>1.85</c:v>
                </c:pt>
                <c:pt idx="37">
                  <c:v>1.9</c:v>
                </c:pt>
                <c:pt idx="38">
                  <c:v>1.95</c:v>
                </c:pt>
                <c:pt idx="39">
                  <c:v>2</c:v>
                </c:pt>
                <c:pt idx="40">
                  <c:v>2.05</c:v>
                </c:pt>
                <c:pt idx="41">
                  <c:v>2.1</c:v>
                </c:pt>
                <c:pt idx="42">
                  <c:v>2.15</c:v>
                </c:pt>
                <c:pt idx="43">
                  <c:v>2.2</c:v>
                </c:pt>
                <c:pt idx="44">
                  <c:v>2.25</c:v>
                </c:pt>
                <c:pt idx="45">
                  <c:v>2.3</c:v>
                </c:pt>
                <c:pt idx="46">
                  <c:v>2.35</c:v>
                </c:pt>
                <c:pt idx="47">
                  <c:v>2.4</c:v>
                </c:pt>
                <c:pt idx="48">
                  <c:v>2.45</c:v>
                </c:pt>
                <c:pt idx="49">
                  <c:v>2.5</c:v>
                </c:pt>
                <c:pt idx="50">
                  <c:v>2.55</c:v>
                </c:pt>
                <c:pt idx="51">
                  <c:v>2.6</c:v>
                </c:pt>
                <c:pt idx="52">
                  <c:v>2.65</c:v>
                </c:pt>
                <c:pt idx="53">
                  <c:v>2.7</c:v>
                </c:pt>
                <c:pt idx="54">
                  <c:v>2.75</c:v>
                </c:pt>
                <c:pt idx="55">
                  <c:v>2.8</c:v>
                </c:pt>
                <c:pt idx="56">
                  <c:v>2.85</c:v>
                </c:pt>
                <c:pt idx="57">
                  <c:v>2.9</c:v>
                </c:pt>
                <c:pt idx="58">
                  <c:v>2.95</c:v>
                </c:pt>
                <c:pt idx="59">
                  <c:v>3</c:v>
                </c:pt>
                <c:pt idx="60">
                  <c:v>3.05</c:v>
                </c:pt>
                <c:pt idx="61">
                  <c:v>3.1</c:v>
                </c:pt>
                <c:pt idx="62">
                  <c:v>3.15</c:v>
                </c:pt>
                <c:pt idx="63">
                  <c:v>3.2</c:v>
                </c:pt>
                <c:pt idx="64">
                  <c:v>3.25</c:v>
                </c:pt>
                <c:pt idx="65">
                  <c:v>3.3</c:v>
                </c:pt>
                <c:pt idx="66">
                  <c:v>3.35</c:v>
                </c:pt>
                <c:pt idx="67">
                  <c:v>3.4</c:v>
                </c:pt>
                <c:pt idx="68">
                  <c:v>3.45</c:v>
                </c:pt>
                <c:pt idx="69">
                  <c:v>3.5</c:v>
                </c:pt>
                <c:pt idx="70">
                  <c:v>3.55</c:v>
                </c:pt>
                <c:pt idx="71">
                  <c:v>3.6</c:v>
                </c:pt>
                <c:pt idx="72">
                  <c:v>3.65</c:v>
                </c:pt>
                <c:pt idx="73">
                  <c:v>3.7</c:v>
                </c:pt>
                <c:pt idx="74">
                  <c:v>3.75</c:v>
                </c:pt>
                <c:pt idx="75">
                  <c:v>3.8</c:v>
                </c:pt>
                <c:pt idx="76">
                  <c:v>3.85</c:v>
                </c:pt>
                <c:pt idx="77">
                  <c:v>3.9</c:v>
                </c:pt>
                <c:pt idx="78">
                  <c:v>3.95</c:v>
                </c:pt>
                <c:pt idx="79">
                  <c:v>4</c:v>
                </c:pt>
                <c:pt idx="80">
                  <c:v>4.05</c:v>
                </c:pt>
                <c:pt idx="81">
                  <c:v>4.1</c:v>
                </c:pt>
                <c:pt idx="82">
                  <c:v>4.15</c:v>
                </c:pt>
                <c:pt idx="83">
                  <c:v>4.2</c:v>
                </c:pt>
                <c:pt idx="84">
                  <c:v>4.25</c:v>
                </c:pt>
                <c:pt idx="85">
                  <c:v>4.3</c:v>
                </c:pt>
                <c:pt idx="86">
                  <c:v>4.35</c:v>
                </c:pt>
                <c:pt idx="87">
                  <c:v>4.4</c:v>
                </c:pt>
                <c:pt idx="88">
                  <c:v>4.45</c:v>
                </c:pt>
                <c:pt idx="89">
                  <c:v>4.5</c:v>
                </c:pt>
                <c:pt idx="90">
                  <c:v>4.55</c:v>
                </c:pt>
                <c:pt idx="91">
                  <c:v>4.6</c:v>
                </c:pt>
                <c:pt idx="92">
                  <c:v>4.65</c:v>
                </c:pt>
                <c:pt idx="93">
                  <c:v>4.7</c:v>
                </c:pt>
                <c:pt idx="94">
                  <c:v>4.75</c:v>
                </c:pt>
                <c:pt idx="95">
                  <c:v>4.8</c:v>
                </c:pt>
                <c:pt idx="96">
                  <c:v>4.85</c:v>
                </c:pt>
                <c:pt idx="97">
                  <c:v>4.9</c:v>
                </c:pt>
                <c:pt idx="98">
                  <c:v>4.95</c:v>
                </c:pt>
                <c:pt idx="99">
                  <c:v>5</c:v>
                </c:pt>
                <c:pt idx="100">
                  <c:v>5.05</c:v>
                </c:pt>
                <c:pt idx="101">
                  <c:v>5.1</c:v>
                </c:pt>
                <c:pt idx="102">
                  <c:v>5.15</c:v>
                </c:pt>
                <c:pt idx="103">
                  <c:v>5.2</c:v>
                </c:pt>
                <c:pt idx="104">
                  <c:v>5.25</c:v>
                </c:pt>
                <c:pt idx="105">
                  <c:v>5.3</c:v>
                </c:pt>
                <c:pt idx="106">
                  <c:v>5.35</c:v>
                </c:pt>
                <c:pt idx="107">
                  <c:v>5.4</c:v>
                </c:pt>
                <c:pt idx="108">
                  <c:v>5.45</c:v>
                </c:pt>
                <c:pt idx="109">
                  <c:v>5.5</c:v>
                </c:pt>
                <c:pt idx="110">
                  <c:v>5.55</c:v>
                </c:pt>
                <c:pt idx="111">
                  <c:v>5.6</c:v>
                </c:pt>
                <c:pt idx="112">
                  <c:v>5.65</c:v>
                </c:pt>
                <c:pt idx="113">
                  <c:v>5.7</c:v>
                </c:pt>
                <c:pt idx="114">
                  <c:v>5.75</c:v>
                </c:pt>
                <c:pt idx="115">
                  <c:v>5.8</c:v>
                </c:pt>
                <c:pt idx="116">
                  <c:v>5.85</c:v>
                </c:pt>
                <c:pt idx="117">
                  <c:v>5.9</c:v>
                </c:pt>
                <c:pt idx="118">
                  <c:v>5.95</c:v>
                </c:pt>
                <c:pt idx="119">
                  <c:v>6</c:v>
                </c:pt>
                <c:pt idx="120">
                  <c:v>6.05</c:v>
                </c:pt>
                <c:pt idx="121">
                  <c:v>6.1</c:v>
                </c:pt>
                <c:pt idx="122">
                  <c:v>6.15</c:v>
                </c:pt>
                <c:pt idx="123">
                  <c:v>6.2</c:v>
                </c:pt>
                <c:pt idx="124">
                  <c:v>6.25</c:v>
                </c:pt>
                <c:pt idx="125">
                  <c:v>6.3</c:v>
                </c:pt>
                <c:pt idx="126">
                  <c:v>6.35</c:v>
                </c:pt>
                <c:pt idx="127">
                  <c:v>6.4</c:v>
                </c:pt>
                <c:pt idx="128">
                  <c:v>6.45</c:v>
                </c:pt>
                <c:pt idx="129">
                  <c:v>6.5</c:v>
                </c:pt>
                <c:pt idx="130">
                  <c:v>6.55</c:v>
                </c:pt>
                <c:pt idx="131">
                  <c:v>6.6</c:v>
                </c:pt>
                <c:pt idx="132">
                  <c:v>6.65</c:v>
                </c:pt>
                <c:pt idx="133">
                  <c:v>6.7</c:v>
                </c:pt>
                <c:pt idx="134">
                  <c:v>6.75</c:v>
                </c:pt>
                <c:pt idx="135">
                  <c:v>6.8</c:v>
                </c:pt>
                <c:pt idx="136">
                  <c:v>6.85</c:v>
                </c:pt>
                <c:pt idx="137">
                  <c:v>6.9</c:v>
                </c:pt>
                <c:pt idx="138">
                  <c:v>6.95</c:v>
                </c:pt>
                <c:pt idx="139">
                  <c:v>7</c:v>
                </c:pt>
                <c:pt idx="140">
                  <c:v>7.05</c:v>
                </c:pt>
                <c:pt idx="141">
                  <c:v>7.1</c:v>
                </c:pt>
                <c:pt idx="142">
                  <c:v>7.15</c:v>
                </c:pt>
                <c:pt idx="143">
                  <c:v>7.2</c:v>
                </c:pt>
                <c:pt idx="144">
                  <c:v>7.25</c:v>
                </c:pt>
                <c:pt idx="145">
                  <c:v>7.3</c:v>
                </c:pt>
                <c:pt idx="146">
                  <c:v>7.35</c:v>
                </c:pt>
                <c:pt idx="147">
                  <c:v>7.4</c:v>
                </c:pt>
                <c:pt idx="148">
                  <c:v>7.45</c:v>
                </c:pt>
                <c:pt idx="149">
                  <c:v>7.5</c:v>
                </c:pt>
                <c:pt idx="150">
                  <c:v>7.55</c:v>
                </c:pt>
                <c:pt idx="151">
                  <c:v>7.6</c:v>
                </c:pt>
                <c:pt idx="152">
                  <c:v>7.65</c:v>
                </c:pt>
                <c:pt idx="153">
                  <c:v>7.7</c:v>
                </c:pt>
                <c:pt idx="154">
                  <c:v>7.75</c:v>
                </c:pt>
                <c:pt idx="155">
                  <c:v>7.8</c:v>
                </c:pt>
                <c:pt idx="156">
                  <c:v>7.85</c:v>
                </c:pt>
                <c:pt idx="157">
                  <c:v>7.9</c:v>
                </c:pt>
                <c:pt idx="158">
                  <c:v>7.95</c:v>
                </c:pt>
                <c:pt idx="159">
                  <c:v>8</c:v>
                </c:pt>
                <c:pt idx="160">
                  <c:v>8.05</c:v>
                </c:pt>
                <c:pt idx="161">
                  <c:v>8.1</c:v>
                </c:pt>
                <c:pt idx="162">
                  <c:v>8.15</c:v>
                </c:pt>
                <c:pt idx="163">
                  <c:v>8.2</c:v>
                </c:pt>
                <c:pt idx="164">
                  <c:v>8.25</c:v>
                </c:pt>
                <c:pt idx="165">
                  <c:v>8.3</c:v>
                </c:pt>
                <c:pt idx="166">
                  <c:v>8.35</c:v>
                </c:pt>
                <c:pt idx="167">
                  <c:v>8.4</c:v>
                </c:pt>
                <c:pt idx="168">
                  <c:v>8.45</c:v>
                </c:pt>
                <c:pt idx="169">
                  <c:v>8.5</c:v>
                </c:pt>
                <c:pt idx="170">
                  <c:v>8.55</c:v>
                </c:pt>
                <c:pt idx="171">
                  <c:v>8.6</c:v>
                </c:pt>
                <c:pt idx="172">
                  <c:v>8.65</c:v>
                </c:pt>
                <c:pt idx="173">
                  <c:v>8.7</c:v>
                </c:pt>
                <c:pt idx="174">
                  <c:v>8.75</c:v>
                </c:pt>
                <c:pt idx="175">
                  <c:v>8.8</c:v>
                </c:pt>
                <c:pt idx="176">
                  <c:v>8.85</c:v>
                </c:pt>
                <c:pt idx="177">
                  <c:v>8.9</c:v>
                </c:pt>
                <c:pt idx="178">
                  <c:v>8.95</c:v>
                </c:pt>
                <c:pt idx="179">
                  <c:v>9</c:v>
                </c:pt>
                <c:pt idx="180">
                  <c:v>9.05</c:v>
                </c:pt>
                <c:pt idx="181">
                  <c:v>9.1</c:v>
                </c:pt>
                <c:pt idx="182">
                  <c:v>9.15</c:v>
                </c:pt>
                <c:pt idx="183">
                  <c:v>9.2</c:v>
                </c:pt>
                <c:pt idx="184">
                  <c:v>9.25</c:v>
                </c:pt>
                <c:pt idx="185">
                  <c:v>9.3</c:v>
                </c:pt>
                <c:pt idx="186">
                  <c:v>9.35</c:v>
                </c:pt>
                <c:pt idx="187">
                  <c:v>9.4</c:v>
                </c:pt>
                <c:pt idx="188">
                  <c:v>9.45</c:v>
                </c:pt>
                <c:pt idx="189">
                  <c:v>9.5</c:v>
                </c:pt>
                <c:pt idx="190">
                  <c:v>9.55</c:v>
                </c:pt>
                <c:pt idx="191">
                  <c:v>9.6</c:v>
                </c:pt>
                <c:pt idx="192">
                  <c:v>9.65</c:v>
                </c:pt>
                <c:pt idx="193">
                  <c:v>9.7</c:v>
                </c:pt>
                <c:pt idx="194">
                  <c:v>9.75</c:v>
                </c:pt>
                <c:pt idx="195">
                  <c:v>9.8</c:v>
                </c:pt>
                <c:pt idx="196">
                  <c:v>9.85</c:v>
                </c:pt>
                <c:pt idx="197">
                  <c:v>9.9</c:v>
                </c:pt>
                <c:pt idx="198">
                  <c:v>9.95</c:v>
                </c:pt>
                <c:pt idx="199">
                  <c:v>10</c:v>
                </c:pt>
              </c:numCache>
            </c:numRef>
          </c:xVal>
          <c:yVal>
            <c:numRef>
              <c:f>Calculations!$J$36:$J$235</c:f>
              <c:numCache>
                <c:ptCount val="200"/>
                <c:pt idx="0">
                  <c:v>8.45897010752451</c:v>
                </c:pt>
                <c:pt idx="1">
                  <c:v>7.113117640155689</c:v>
                </c:pt>
                <c:pt idx="2">
                  <c:v>6.4274273515572125</c:v>
                </c:pt>
                <c:pt idx="3">
                  <c:v>5.981395124884881</c:v>
                </c:pt>
                <c:pt idx="4">
                  <c:v>5.656854249492381</c:v>
                </c:pt>
                <c:pt idx="5">
                  <c:v>5.404800619228136</c:v>
                </c:pt>
                <c:pt idx="6">
                  <c:v>5.200474608274954</c:v>
                </c:pt>
                <c:pt idx="7">
                  <c:v>5.029733718731741</c:v>
                </c:pt>
                <c:pt idx="8">
                  <c:v>4.883788668646274</c:v>
                </c:pt>
                <c:pt idx="9">
                  <c:v>4.756828460010884</c:v>
                </c:pt>
                <c:pt idx="10">
                  <c:v>4.644824603666295</c:v>
                </c:pt>
                <c:pt idx="11">
                  <c:v>4.544877465869996</c:v>
                </c:pt>
                <c:pt idx="12">
                  <c:v>4.454835298220727</c:v>
                </c:pt>
                <c:pt idx="13">
                  <c:v>4.373060455716373</c:v>
                </c:pt>
                <c:pt idx="14">
                  <c:v>4.298279727294166</c:v>
                </c:pt>
                <c:pt idx="15">
                  <c:v>4.229485053762256</c:v>
                </c:pt>
                <c:pt idx="16">
                  <c:v>4.165865651397376</c:v>
                </c:pt>
                <c:pt idx="17">
                  <c:v>4.106760384321364</c:v>
                </c:pt>
                <c:pt idx="18">
                  <c:v>4.0516235799198395</c:v>
                </c:pt>
                <c:pt idx="19">
                  <c:v>4</c:v>
                </c:pt>
                <c:pt idx="20">
                  <c:v>3.9515061896922963</c:v>
                </c:pt>
                <c:pt idx="21">
                  <c:v>3.905816358705242</c:v>
                </c:pt>
                <c:pt idx="22">
                  <c:v>3.8626515416026104</c:v>
                </c:pt>
                <c:pt idx="23">
                  <c:v>3.821771168817466</c:v>
                </c:pt>
                <c:pt idx="24">
                  <c:v>3.7829664360127038</c:v>
                </c:pt>
                <c:pt idx="25">
                  <c:v>3.746055032819522</c:v>
                </c:pt>
                <c:pt idx="26">
                  <c:v>3.7108769116183207</c:v>
                </c:pt>
                <c:pt idx="27">
                  <c:v>3.677290860899674</c:v>
                </c:pt>
                <c:pt idx="28">
                  <c:v>3.645171707423176</c:v>
                </c:pt>
                <c:pt idx="29">
                  <c:v>3.614408014439379</c:v>
                </c:pt>
                <c:pt idx="30">
                  <c:v>3.5849001746826894</c:v>
                </c:pt>
                <c:pt idx="31">
                  <c:v>3.5565588200778446</c:v>
                </c:pt>
                <c:pt idx="32">
                  <c:v>3.529303487458166</c:v>
                </c:pt>
                <c:pt idx="33">
                  <c:v>3.503061492688634</c:v>
                </c:pt>
                <c:pt idx="34">
                  <c:v>3.4777669755599305</c:v>
                </c:pt>
                <c:pt idx="35">
                  <c:v>3.453360085481801</c:v>
                </c:pt>
                <c:pt idx="36">
                  <c:v>3.4297862839397038</c:v>
                </c:pt>
                <c:pt idx="37">
                  <c:v>3.4069957443120154</c:v>
                </c:pt>
                <c:pt idx="38">
                  <c:v>3.384942833288463</c:v>
                </c:pt>
                <c:pt idx="39">
                  <c:v>3.363585661014859</c:v>
                </c:pt>
                <c:pt idx="40">
                  <c:v>3.342885689387726</c:v>
                </c:pt>
                <c:pt idx="41">
                  <c:v>3.3228073897651162</c:v>
                </c:pt>
                <c:pt idx="42">
                  <c:v>3.3033179428458856</c:v>
                </c:pt>
                <c:pt idx="43">
                  <c:v>3.2843869746745544</c:v>
                </c:pt>
                <c:pt idx="44">
                  <c:v>3.265986323710903</c:v>
                </c:pt>
                <c:pt idx="45">
                  <c:v>3.2480898347078693</c:v>
                </c:pt>
                <c:pt idx="46">
                  <c:v>3.230673175803314</c:v>
                </c:pt>
                <c:pt idx="47">
                  <c:v>3.213713675778607</c:v>
                </c:pt>
                <c:pt idx="48">
                  <c:v>3.1971901788913084</c:v>
                </c:pt>
                <c:pt idx="49">
                  <c:v>3.1810829150682025</c:v>
                </c:pt>
                <c:pt idx="50">
                  <c:v>3.165373383561944</c:v>
                </c:pt>
                <c:pt idx="51">
                  <c:v>3.150044248441072</c:v>
                </c:pt>
                <c:pt idx="52">
                  <c:v>3.135079244507739</c:v>
                </c:pt>
                <c:pt idx="53">
                  <c:v>3.120463092427621</c:v>
                </c:pt>
                <c:pt idx="54">
                  <c:v>3.106181422017787</c:v>
                </c:pt>
                <c:pt idx="55">
                  <c:v>3.092220702775782</c:v>
                </c:pt>
                <c:pt idx="56">
                  <c:v>3.078568180850552</c:v>
                </c:pt>
                <c:pt idx="57">
                  <c:v>3.0652118217564106</c:v>
                </c:pt>
                <c:pt idx="58">
                  <c:v>3.0521402582177166</c:v>
                </c:pt>
                <c:pt idx="59">
                  <c:v>3.039342742606371</c:v>
                </c:pt>
                <c:pt idx="60">
                  <c:v>3.0268091034985822</c:v>
                </c:pt>
                <c:pt idx="61">
                  <c:v>3.0145297059330893</c:v>
                </c:pt>
                <c:pt idx="62">
                  <c:v>3.0024954150013574</c:v>
                </c:pt>
                <c:pt idx="63">
                  <c:v>2.9906975624424406</c:v>
                </c:pt>
                <c:pt idx="64">
                  <c:v>2.9791279159518584</c:v>
                </c:pt>
                <c:pt idx="65">
                  <c:v>2.967778650946004</c:v>
                </c:pt>
                <c:pt idx="66">
                  <c:v>2.9566423245516944</c:v>
                </c:pt>
                <c:pt idx="67">
                  <c:v>2.9457118516152</c:v>
                </c:pt>
                <c:pt idx="68">
                  <c:v>2.9349804825468007</c:v>
                </c:pt>
                <c:pt idx="69">
                  <c:v>2.924441782836098</c:v>
                </c:pt>
                <c:pt idx="70">
                  <c:v>2.914089614090206</c:v>
                </c:pt>
                <c:pt idx="71">
                  <c:v>2.903918116461908</c:v>
                </c:pt>
                <c:pt idx="72">
                  <c:v>2.893921692348191</c:v>
                </c:pt>
                <c:pt idx="73">
                  <c:v>2.8840949912512563</c:v>
                </c:pt>
                <c:pt idx="74">
                  <c:v>2.874432895704674</c:v>
                </c:pt>
                <c:pt idx="75">
                  <c:v>2.864930508176635</c:v>
                </c:pt>
                <c:pt idx="76">
                  <c:v>2.855583138870589</c:v>
                </c:pt>
                <c:pt idx="77">
                  <c:v>2.846386294351021</c:v>
                </c:pt>
                <c:pt idx="78">
                  <c:v>2.8373356669287544</c:v>
                </c:pt>
                <c:pt idx="79">
                  <c:v>2.8284271247461903</c:v>
                </c:pt>
                <c:pt idx="80">
                  <c:v>2.8196567025081714</c:v>
                </c:pt>
                <c:pt idx="81">
                  <c:v>2.811020592809081</c:v>
                </c:pt>
                <c:pt idx="82">
                  <c:v>2.8025151380110436</c:v>
                </c:pt>
                <c:pt idx="83">
                  <c:v>2.794136822632039</c:v>
                </c:pt>
                <c:pt idx="84">
                  <c:v>2.7858822662062837</c:v>
                </c:pt>
                <c:pt idx="85">
                  <c:v>2.7777482165823795</c:v>
                </c:pt>
                <c:pt idx="86">
                  <c:v>2.7697315436276755</c:v>
                </c:pt>
                <c:pt idx="87">
                  <c:v>2.7618292333098258</c:v>
                </c:pt>
                <c:pt idx="88">
                  <c:v>2.754038382128985</c:v>
                </c:pt>
                <c:pt idx="89">
                  <c:v>2.7463561918761563</c:v>
                </c:pt>
                <c:pt idx="90">
                  <c:v>2.738779964695216</c:v>
                </c:pt>
                <c:pt idx="91">
                  <c:v>2.731307098427877</c:v>
                </c:pt>
                <c:pt idx="92">
                  <c:v>2.7239350822225363</c:v>
                </c:pt>
                <c:pt idx="93">
                  <c:v>2.7166614923893406</c:v>
                </c:pt>
                <c:pt idx="94">
                  <c:v>2.7094839884852573</c:v>
                </c:pt>
                <c:pt idx="95">
                  <c:v>2.7024003096140694</c:v>
                </c:pt>
                <c:pt idx="96">
                  <c:v>2.6954082709274303</c:v>
                </c:pt>
                <c:pt idx="97">
                  <c:v>2.688505760314084</c:v>
                </c:pt>
                <c:pt idx="98">
                  <c:v>2.6816907352653314</c:v>
                </c:pt>
                <c:pt idx="99">
                  <c:v>2.6749612199056885</c:v>
                </c:pt>
                <c:pt idx="100">
                  <c:v>2.6683153021784656</c:v>
                </c:pt>
                <c:pt idx="101">
                  <c:v>2.66175113117676</c:v>
                </c:pt>
                <c:pt idx="102">
                  <c:v>2.655266914610979</c:v>
                </c:pt>
                <c:pt idx="103">
                  <c:v>2.6488609164046784</c:v>
                </c:pt>
                <c:pt idx="104">
                  <c:v>2.642531454411046</c:v>
                </c:pt>
                <c:pt idx="105">
                  <c:v>2.6362768982428815</c:v>
                </c:pt>
                <c:pt idx="106">
                  <c:v>2.6300956672094404</c:v>
                </c:pt>
                <c:pt idx="107">
                  <c:v>2.6239862283539073</c:v>
                </c:pt>
                <c:pt idx="108">
                  <c:v>2.617947094585739</c:v>
                </c:pt>
                <c:pt idx="109">
                  <c:v>2.611976822902442</c:v>
                </c:pt>
                <c:pt idx="110">
                  <c:v>2.606074012695753</c:v>
                </c:pt>
                <c:pt idx="111">
                  <c:v>2.6002373041374764</c:v>
                </c:pt>
                <c:pt idx="112">
                  <c:v>2.5944653766405783</c:v>
                </c:pt>
                <c:pt idx="113">
                  <c:v>2.5887569473913783</c:v>
                </c:pt>
                <c:pt idx="114">
                  <c:v>2.583110769948976</c:v>
                </c:pt>
                <c:pt idx="115">
                  <c:v>2.577525632908274</c:v>
                </c:pt>
                <c:pt idx="116">
                  <c:v>2.5720003586231837</c:v>
                </c:pt>
                <c:pt idx="117">
                  <c:v>2.5665338019868242</c:v>
                </c:pt>
                <c:pt idx="118">
                  <c:v>2.561124849265709</c:v>
                </c:pt>
                <c:pt idx="119">
                  <c:v>2.55577241698509</c:v>
                </c:pt>
                <c:pt idx="120">
                  <c:v>2.5504754508628253</c:v>
                </c:pt>
                <c:pt idx="121">
                  <c:v>2.5452329247892673</c:v>
                </c:pt>
                <c:pt idx="122">
                  <c:v>2.540043839850819</c:v>
                </c:pt>
                <c:pt idx="123">
                  <c:v>2.5349072233949688</c:v>
                </c:pt>
                <c:pt idx="124">
                  <c:v>2.529822128134703</c:v>
                </c:pt>
                <c:pt idx="125">
                  <c:v>2.524787631290356</c:v>
                </c:pt>
                <c:pt idx="126">
                  <c:v>2.5198028337670317</c:v>
                </c:pt>
                <c:pt idx="127">
                  <c:v>2.5148668593658705</c:v>
                </c:pt>
                <c:pt idx="128">
                  <c:v>2.509978854027512</c:v>
                </c:pt>
                <c:pt idx="129">
                  <c:v>2.5051379851061877</c:v>
                </c:pt>
                <c:pt idx="130">
                  <c:v>2.500343440673002</c:v>
                </c:pt>
                <c:pt idx="131">
                  <c:v>2.495594428847</c:v>
                </c:pt>
                <c:pt idx="132">
                  <c:v>2.4908901771527083</c:v>
                </c:pt>
                <c:pt idx="133">
                  <c:v>2.4862299319029297</c:v>
                </c:pt>
                <c:pt idx="134">
                  <c:v>2.481612957605599</c:v>
                </c:pt>
                <c:pt idx="135">
                  <c:v>2.477038536393603</c:v>
                </c:pt>
                <c:pt idx="136">
                  <c:v>2.4725059674765117</c:v>
                </c:pt>
                <c:pt idx="137">
                  <c:v>2.468014566613222</c:v>
                </c:pt>
                <c:pt idx="138">
                  <c:v>2.463563665604575</c:v>
                </c:pt>
                <c:pt idx="139">
                  <c:v>2.459152611805057</c:v>
                </c:pt>
                <c:pt idx="140">
                  <c:v>2.454780767652719</c:v>
                </c:pt>
                <c:pt idx="141">
                  <c:v>2.450447510216534</c:v>
                </c:pt>
                <c:pt idx="142">
                  <c:v>2.4461522307604087</c:v>
                </c:pt>
                <c:pt idx="143">
                  <c:v>2.441894334323138</c:v>
                </c:pt>
                <c:pt idx="144">
                  <c:v>2.4376732393136002</c:v>
                </c:pt>
                <c:pt idx="145">
                  <c:v>2.433488377120557</c:v>
                </c:pt>
                <c:pt idx="146">
                  <c:v>2.4293391917364153</c:v>
                </c:pt>
                <c:pt idx="147">
                  <c:v>2.4252251393943745</c:v>
                </c:pt>
                <c:pt idx="148">
                  <c:v>2.421145688218388</c:v>
                </c:pt>
                <c:pt idx="149">
                  <c:v>2.417100317885415</c:v>
                </c:pt>
                <c:pt idx="150">
                  <c:v>2.413088519299429</c:v>
                </c:pt>
                <c:pt idx="151">
                  <c:v>2.409109794276736</c:v>
                </c:pt>
                <c:pt idx="152">
                  <c:v>2.4051636552420916</c:v>
                </c:pt>
                <c:pt idx="153">
                  <c:v>2.401249624935229</c:v>
                </c:pt>
                <c:pt idx="154">
                  <c:v>2.397367236127331</c:v>
                </c:pt>
                <c:pt idx="155">
                  <c:v>2.393516031347077</c:v>
                </c:pt>
                <c:pt idx="156">
                  <c:v>2.389695562615874</c:v>
                </c:pt>
                <c:pt idx="157">
                  <c:v>2.385905391191897</c:v>
                </c:pt>
                <c:pt idx="158">
                  <c:v>2.3821450873226144</c:v>
                </c:pt>
                <c:pt idx="159">
                  <c:v>2.378414230005442</c:v>
                </c:pt>
                <c:pt idx="160">
                  <c:v>2.3747124067562226</c:v>
                </c:pt>
                <c:pt idx="161">
                  <c:v>2.37103921338523</c:v>
                </c:pt>
                <c:pt idx="162">
                  <c:v>2.3673942537804034</c:v>
                </c:pt>
                <c:pt idx="163">
                  <c:v>2.3637771396975285</c:v>
                </c:pt>
                <c:pt idx="164">
                  <c:v>2.3601874905571236</c:v>
                </c:pt>
                <c:pt idx="165">
                  <c:v>2.356624933247755</c:v>
                </c:pt>
                <c:pt idx="166">
                  <c:v>2.353089101935552</c:v>
                </c:pt>
                <c:pt idx="167">
                  <c:v>2.3495796378796854</c:v>
                </c:pt>
                <c:pt idx="168">
                  <c:v>2.346096189253598</c:v>
                </c:pt>
                <c:pt idx="169">
                  <c:v>2.3426384109717575</c:v>
                </c:pt>
                <c:pt idx="170">
                  <c:v>2.339205964521755</c:v>
                </c:pt>
                <c:pt idx="171">
                  <c:v>2.3357985178015226</c:v>
                </c:pt>
                <c:pt idx="172">
                  <c:v>2.332415744961512</c:v>
                </c:pt>
                <c:pt idx="173">
                  <c:v>2.3290573262516503</c:v>
                </c:pt>
                <c:pt idx="174">
                  <c:v>2.3257229478728774</c:v>
                </c:pt>
                <c:pt idx="175">
                  <c:v>2.322412301833147</c:v>
                </c:pt>
                <c:pt idx="176">
                  <c:v>2.3191250858076877</c:v>
                </c:pt>
                <c:pt idx="177">
                  <c:v>2.3158610030034033</c:v>
                </c:pt>
                <c:pt idx="178">
                  <c:v>2.312619762027257</c:v>
                </c:pt>
                <c:pt idx="179">
                  <c:v>2.309401076758503</c:v>
                </c:pt>
                <c:pt idx="180">
                  <c:v>2.306204666224633</c:v>
                </c:pt>
                <c:pt idx="181">
                  <c:v>2.303030254480902</c:v>
                </c:pt>
                <c:pt idx="182">
                  <c:v>2.2998775704933276</c:v>
                </c:pt>
                <c:pt idx="183">
                  <c:v>2.2967463480250268</c:v>
                </c:pt>
                <c:pt idx="184">
                  <c:v>2.293636325525787</c:v>
                </c:pt>
                <c:pt idx="185">
                  <c:v>2.290547246024763</c:v>
                </c:pt>
                <c:pt idx="186">
                  <c:v>2.2874788570261866</c:v>
                </c:pt>
                <c:pt idx="187">
                  <c:v>2.284430910408003</c:v>
                </c:pt>
                <c:pt idx="188">
                  <c:v>2.2814031623233197</c:v>
                </c:pt>
                <c:pt idx="189">
                  <c:v>2.278395373104589</c:v>
                </c:pt>
                <c:pt idx="190">
                  <c:v>2.27540730717043</c:v>
                </c:pt>
                <c:pt idx="191">
                  <c:v>2.272438732934999</c:v>
                </c:pt>
                <c:pt idx="192">
                  <c:v>2.2694894227198334</c:v>
                </c:pt>
                <c:pt idx="193">
                  <c:v>2.266559152668089</c:v>
                </c:pt>
                <c:pt idx="194">
                  <c:v>2.2636477026610806</c:v>
                </c:pt>
                <c:pt idx="195">
                  <c:v>2.260754856237076</c:v>
                </c:pt>
                <c:pt idx="196">
                  <c:v>2.2578804005122435</c:v>
                </c:pt>
                <c:pt idx="197">
                  <c:v>2.255024126103715</c:v>
                </c:pt>
                <c:pt idx="198">
                  <c:v>2.2521858270546713</c:v>
                </c:pt>
                <c:pt idx="199">
                  <c:v>2.2493653007613963</c:v>
                </c:pt>
              </c:numCache>
            </c:numRef>
          </c:yVal>
          <c:smooth val="1"/>
        </c:ser>
        <c:ser>
          <c:idx val="4"/>
          <c:order val="1"/>
          <c:spPr>
            <a:ln w="12700">
              <a:solidFill>
                <a:srgbClr val="80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Calculations!$I$36:$I$235</c:f>
              <c:numCache>
                <c:ptCount val="200"/>
                <c:pt idx="0">
                  <c:v>0.05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0.4</c:v>
                </c:pt>
                <c:pt idx="8">
                  <c:v>0.45</c:v>
                </c:pt>
                <c:pt idx="9">
                  <c:v>0.5</c:v>
                </c:pt>
                <c:pt idx="10">
                  <c:v>0.55</c:v>
                </c:pt>
                <c:pt idx="11">
                  <c:v>0.6</c:v>
                </c:pt>
                <c:pt idx="12">
                  <c:v>0.65</c:v>
                </c:pt>
                <c:pt idx="13">
                  <c:v>0.7</c:v>
                </c:pt>
                <c:pt idx="14">
                  <c:v>0.75</c:v>
                </c:pt>
                <c:pt idx="15">
                  <c:v>0.8</c:v>
                </c:pt>
                <c:pt idx="16">
                  <c:v>0.85</c:v>
                </c:pt>
                <c:pt idx="17">
                  <c:v>0.9</c:v>
                </c:pt>
                <c:pt idx="18">
                  <c:v>0.95</c:v>
                </c:pt>
                <c:pt idx="19">
                  <c:v>1</c:v>
                </c:pt>
                <c:pt idx="20">
                  <c:v>1.05</c:v>
                </c:pt>
                <c:pt idx="21">
                  <c:v>1.1</c:v>
                </c:pt>
                <c:pt idx="22">
                  <c:v>1.15</c:v>
                </c:pt>
                <c:pt idx="23">
                  <c:v>1.2</c:v>
                </c:pt>
                <c:pt idx="24">
                  <c:v>1.25</c:v>
                </c:pt>
                <c:pt idx="25">
                  <c:v>1.3</c:v>
                </c:pt>
                <c:pt idx="26">
                  <c:v>1.35</c:v>
                </c:pt>
                <c:pt idx="27">
                  <c:v>1.4</c:v>
                </c:pt>
                <c:pt idx="28">
                  <c:v>1.45</c:v>
                </c:pt>
                <c:pt idx="29">
                  <c:v>1.5</c:v>
                </c:pt>
                <c:pt idx="30">
                  <c:v>1.55</c:v>
                </c:pt>
                <c:pt idx="31">
                  <c:v>1.6</c:v>
                </c:pt>
                <c:pt idx="32">
                  <c:v>1.65</c:v>
                </c:pt>
                <c:pt idx="33">
                  <c:v>1.7</c:v>
                </c:pt>
                <c:pt idx="34">
                  <c:v>1.75</c:v>
                </c:pt>
                <c:pt idx="35">
                  <c:v>1.8</c:v>
                </c:pt>
                <c:pt idx="36">
                  <c:v>1.85</c:v>
                </c:pt>
                <c:pt idx="37">
                  <c:v>1.9</c:v>
                </c:pt>
                <c:pt idx="38">
                  <c:v>1.95</c:v>
                </c:pt>
                <c:pt idx="39">
                  <c:v>2</c:v>
                </c:pt>
                <c:pt idx="40">
                  <c:v>2.05</c:v>
                </c:pt>
                <c:pt idx="41">
                  <c:v>2.1</c:v>
                </c:pt>
                <c:pt idx="42">
                  <c:v>2.15</c:v>
                </c:pt>
                <c:pt idx="43">
                  <c:v>2.2</c:v>
                </c:pt>
                <c:pt idx="44">
                  <c:v>2.25</c:v>
                </c:pt>
                <c:pt idx="45">
                  <c:v>2.3</c:v>
                </c:pt>
                <c:pt idx="46">
                  <c:v>2.35</c:v>
                </c:pt>
                <c:pt idx="47">
                  <c:v>2.4</c:v>
                </c:pt>
                <c:pt idx="48">
                  <c:v>2.45</c:v>
                </c:pt>
                <c:pt idx="49">
                  <c:v>2.5</c:v>
                </c:pt>
                <c:pt idx="50">
                  <c:v>2.55</c:v>
                </c:pt>
                <c:pt idx="51">
                  <c:v>2.6</c:v>
                </c:pt>
                <c:pt idx="52">
                  <c:v>2.65</c:v>
                </c:pt>
                <c:pt idx="53">
                  <c:v>2.7</c:v>
                </c:pt>
                <c:pt idx="54">
                  <c:v>2.75</c:v>
                </c:pt>
                <c:pt idx="55">
                  <c:v>2.8</c:v>
                </c:pt>
                <c:pt idx="56">
                  <c:v>2.85</c:v>
                </c:pt>
                <c:pt idx="57">
                  <c:v>2.9</c:v>
                </c:pt>
                <c:pt idx="58">
                  <c:v>2.95</c:v>
                </c:pt>
                <c:pt idx="59">
                  <c:v>3</c:v>
                </c:pt>
                <c:pt idx="60">
                  <c:v>3.05</c:v>
                </c:pt>
                <c:pt idx="61">
                  <c:v>3.1</c:v>
                </c:pt>
                <c:pt idx="62">
                  <c:v>3.15</c:v>
                </c:pt>
                <c:pt idx="63">
                  <c:v>3.2</c:v>
                </c:pt>
                <c:pt idx="64">
                  <c:v>3.25</c:v>
                </c:pt>
                <c:pt idx="65">
                  <c:v>3.3</c:v>
                </c:pt>
                <c:pt idx="66">
                  <c:v>3.35</c:v>
                </c:pt>
                <c:pt idx="67">
                  <c:v>3.4</c:v>
                </c:pt>
                <c:pt idx="68">
                  <c:v>3.45</c:v>
                </c:pt>
                <c:pt idx="69">
                  <c:v>3.5</c:v>
                </c:pt>
                <c:pt idx="70">
                  <c:v>3.55</c:v>
                </c:pt>
                <c:pt idx="71">
                  <c:v>3.6</c:v>
                </c:pt>
                <c:pt idx="72">
                  <c:v>3.65</c:v>
                </c:pt>
                <c:pt idx="73">
                  <c:v>3.7</c:v>
                </c:pt>
                <c:pt idx="74">
                  <c:v>3.75</c:v>
                </c:pt>
                <c:pt idx="75">
                  <c:v>3.8</c:v>
                </c:pt>
                <c:pt idx="76">
                  <c:v>3.85</c:v>
                </c:pt>
                <c:pt idx="77">
                  <c:v>3.9</c:v>
                </c:pt>
                <c:pt idx="78">
                  <c:v>3.95</c:v>
                </c:pt>
                <c:pt idx="79">
                  <c:v>4</c:v>
                </c:pt>
                <c:pt idx="80">
                  <c:v>4.05</c:v>
                </c:pt>
                <c:pt idx="81">
                  <c:v>4.1</c:v>
                </c:pt>
                <c:pt idx="82">
                  <c:v>4.15</c:v>
                </c:pt>
                <c:pt idx="83">
                  <c:v>4.2</c:v>
                </c:pt>
                <c:pt idx="84">
                  <c:v>4.25</c:v>
                </c:pt>
                <c:pt idx="85">
                  <c:v>4.3</c:v>
                </c:pt>
                <c:pt idx="86">
                  <c:v>4.35</c:v>
                </c:pt>
                <c:pt idx="87">
                  <c:v>4.4</c:v>
                </c:pt>
                <c:pt idx="88">
                  <c:v>4.45</c:v>
                </c:pt>
                <c:pt idx="89">
                  <c:v>4.5</c:v>
                </c:pt>
                <c:pt idx="90">
                  <c:v>4.55</c:v>
                </c:pt>
                <c:pt idx="91">
                  <c:v>4.6</c:v>
                </c:pt>
                <c:pt idx="92">
                  <c:v>4.65</c:v>
                </c:pt>
                <c:pt idx="93">
                  <c:v>4.7</c:v>
                </c:pt>
                <c:pt idx="94">
                  <c:v>4.75</c:v>
                </c:pt>
                <c:pt idx="95">
                  <c:v>4.8</c:v>
                </c:pt>
                <c:pt idx="96">
                  <c:v>4.85</c:v>
                </c:pt>
                <c:pt idx="97">
                  <c:v>4.9</c:v>
                </c:pt>
                <c:pt idx="98">
                  <c:v>4.95</c:v>
                </c:pt>
                <c:pt idx="99">
                  <c:v>5</c:v>
                </c:pt>
                <c:pt idx="100">
                  <c:v>5.05</c:v>
                </c:pt>
                <c:pt idx="101">
                  <c:v>5.1</c:v>
                </c:pt>
                <c:pt idx="102">
                  <c:v>5.15</c:v>
                </c:pt>
                <c:pt idx="103">
                  <c:v>5.2</c:v>
                </c:pt>
                <c:pt idx="104">
                  <c:v>5.25</c:v>
                </c:pt>
                <c:pt idx="105">
                  <c:v>5.3</c:v>
                </c:pt>
                <c:pt idx="106">
                  <c:v>5.35</c:v>
                </c:pt>
                <c:pt idx="107">
                  <c:v>5.4</c:v>
                </c:pt>
                <c:pt idx="108">
                  <c:v>5.45</c:v>
                </c:pt>
                <c:pt idx="109">
                  <c:v>5.5</c:v>
                </c:pt>
                <c:pt idx="110">
                  <c:v>5.55</c:v>
                </c:pt>
                <c:pt idx="111">
                  <c:v>5.6</c:v>
                </c:pt>
                <c:pt idx="112">
                  <c:v>5.65</c:v>
                </c:pt>
                <c:pt idx="113">
                  <c:v>5.7</c:v>
                </c:pt>
                <c:pt idx="114">
                  <c:v>5.75</c:v>
                </c:pt>
                <c:pt idx="115">
                  <c:v>5.8</c:v>
                </c:pt>
                <c:pt idx="116">
                  <c:v>5.85</c:v>
                </c:pt>
                <c:pt idx="117">
                  <c:v>5.9</c:v>
                </c:pt>
                <c:pt idx="118">
                  <c:v>5.95</c:v>
                </c:pt>
                <c:pt idx="119">
                  <c:v>6</c:v>
                </c:pt>
                <c:pt idx="120">
                  <c:v>6.05</c:v>
                </c:pt>
                <c:pt idx="121">
                  <c:v>6.1</c:v>
                </c:pt>
                <c:pt idx="122">
                  <c:v>6.15</c:v>
                </c:pt>
                <c:pt idx="123">
                  <c:v>6.2</c:v>
                </c:pt>
                <c:pt idx="124">
                  <c:v>6.25</c:v>
                </c:pt>
                <c:pt idx="125">
                  <c:v>6.3</c:v>
                </c:pt>
                <c:pt idx="126">
                  <c:v>6.35</c:v>
                </c:pt>
                <c:pt idx="127">
                  <c:v>6.4</c:v>
                </c:pt>
                <c:pt idx="128">
                  <c:v>6.45</c:v>
                </c:pt>
                <c:pt idx="129">
                  <c:v>6.5</c:v>
                </c:pt>
                <c:pt idx="130">
                  <c:v>6.55</c:v>
                </c:pt>
                <c:pt idx="131">
                  <c:v>6.6</c:v>
                </c:pt>
                <c:pt idx="132">
                  <c:v>6.65</c:v>
                </c:pt>
                <c:pt idx="133">
                  <c:v>6.7</c:v>
                </c:pt>
                <c:pt idx="134">
                  <c:v>6.75</c:v>
                </c:pt>
                <c:pt idx="135">
                  <c:v>6.8</c:v>
                </c:pt>
                <c:pt idx="136">
                  <c:v>6.85</c:v>
                </c:pt>
                <c:pt idx="137">
                  <c:v>6.9</c:v>
                </c:pt>
                <c:pt idx="138">
                  <c:v>6.95</c:v>
                </c:pt>
                <c:pt idx="139">
                  <c:v>7</c:v>
                </c:pt>
                <c:pt idx="140">
                  <c:v>7.05</c:v>
                </c:pt>
                <c:pt idx="141">
                  <c:v>7.1</c:v>
                </c:pt>
                <c:pt idx="142">
                  <c:v>7.15</c:v>
                </c:pt>
                <c:pt idx="143">
                  <c:v>7.2</c:v>
                </c:pt>
                <c:pt idx="144">
                  <c:v>7.25</c:v>
                </c:pt>
                <c:pt idx="145">
                  <c:v>7.3</c:v>
                </c:pt>
                <c:pt idx="146">
                  <c:v>7.35</c:v>
                </c:pt>
                <c:pt idx="147">
                  <c:v>7.4</c:v>
                </c:pt>
                <c:pt idx="148">
                  <c:v>7.45</c:v>
                </c:pt>
                <c:pt idx="149">
                  <c:v>7.5</c:v>
                </c:pt>
                <c:pt idx="150">
                  <c:v>7.55</c:v>
                </c:pt>
                <c:pt idx="151">
                  <c:v>7.6</c:v>
                </c:pt>
                <c:pt idx="152">
                  <c:v>7.65</c:v>
                </c:pt>
                <c:pt idx="153">
                  <c:v>7.7</c:v>
                </c:pt>
                <c:pt idx="154">
                  <c:v>7.75</c:v>
                </c:pt>
                <c:pt idx="155">
                  <c:v>7.8</c:v>
                </c:pt>
                <c:pt idx="156">
                  <c:v>7.85</c:v>
                </c:pt>
                <c:pt idx="157">
                  <c:v>7.9</c:v>
                </c:pt>
                <c:pt idx="158">
                  <c:v>7.95</c:v>
                </c:pt>
                <c:pt idx="159">
                  <c:v>8</c:v>
                </c:pt>
                <c:pt idx="160">
                  <c:v>8.05</c:v>
                </c:pt>
                <c:pt idx="161">
                  <c:v>8.1</c:v>
                </c:pt>
                <c:pt idx="162">
                  <c:v>8.15</c:v>
                </c:pt>
                <c:pt idx="163">
                  <c:v>8.2</c:v>
                </c:pt>
                <c:pt idx="164">
                  <c:v>8.25</c:v>
                </c:pt>
                <c:pt idx="165">
                  <c:v>8.3</c:v>
                </c:pt>
                <c:pt idx="166">
                  <c:v>8.35</c:v>
                </c:pt>
                <c:pt idx="167">
                  <c:v>8.4</c:v>
                </c:pt>
                <c:pt idx="168">
                  <c:v>8.45</c:v>
                </c:pt>
                <c:pt idx="169">
                  <c:v>8.5</c:v>
                </c:pt>
                <c:pt idx="170">
                  <c:v>8.55</c:v>
                </c:pt>
                <c:pt idx="171">
                  <c:v>8.6</c:v>
                </c:pt>
                <c:pt idx="172">
                  <c:v>8.65</c:v>
                </c:pt>
                <c:pt idx="173">
                  <c:v>8.7</c:v>
                </c:pt>
                <c:pt idx="174">
                  <c:v>8.75</c:v>
                </c:pt>
                <c:pt idx="175">
                  <c:v>8.8</c:v>
                </c:pt>
                <c:pt idx="176">
                  <c:v>8.85</c:v>
                </c:pt>
                <c:pt idx="177">
                  <c:v>8.9</c:v>
                </c:pt>
                <c:pt idx="178">
                  <c:v>8.95</c:v>
                </c:pt>
                <c:pt idx="179">
                  <c:v>9</c:v>
                </c:pt>
                <c:pt idx="180">
                  <c:v>9.05</c:v>
                </c:pt>
                <c:pt idx="181">
                  <c:v>9.1</c:v>
                </c:pt>
                <c:pt idx="182">
                  <c:v>9.15</c:v>
                </c:pt>
                <c:pt idx="183">
                  <c:v>9.2</c:v>
                </c:pt>
                <c:pt idx="184">
                  <c:v>9.25</c:v>
                </c:pt>
                <c:pt idx="185">
                  <c:v>9.3</c:v>
                </c:pt>
                <c:pt idx="186">
                  <c:v>9.35</c:v>
                </c:pt>
                <c:pt idx="187">
                  <c:v>9.4</c:v>
                </c:pt>
                <c:pt idx="188">
                  <c:v>9.45</c:v>
                </c:pt>
                <c:pt idx="189">
                  <c:v>9.5</c:v>
                </c:pt>
                <c:pt idx="190">
                  <c:v>9.55</c:v>
                </c:pt>
                <c:pt idx="191">
                  <c:v>9.6</c:v>
                </c:pt>
                <c:pt idx="192">
                  <c:v>9.65</c:v>
                </c:pt>
                <c:pt idx="193">
                  <c:v>9.7</c:v>
                </c:pt>
                <c:pt idx="194">
                  <c:v>9.75</c:v>
                </c:pt>
                <c:pt idx="195">
                  <c:v>9.8</c:v>
                </c:pt>
                <c:pt idx="196">
                  <c:v>9.85</c:v>
                </c:pt>
                <c:pt idx="197">
                  <c:v>9.9</c:v>
                </c:pt>
                <c:pt idx="198">
                  <c:v>9.95</c:v>
                </c:pt>
                <c:pt idx="199">
                  <c:v>10</c:v>
                </c:pt>
              </c:numCache>
            </c:numRef>
          </c:xVal>
          <c:yVal>
            <c:numRef>
              <c:f>Calculations!$K$36:$K$235</c:f>
              <c:numCache>
                <c:ptCount val="200"/>
                <c:pt idx="0">
                  <c:v>40960000.00000005</c:v>
                </c:pt>
                <c:pt idx="1">
                  <c:v>2560000.0000000023</c:v>
                </c:pt>
                <c:pt idx="2">
                  <c:v>505679.0123456798</c:v>
                </c:pt>
                <c:pt idx="3">
                  <c:v>160000.00000000026</c:v>
                </c:pt>
                <c:pt idx="4">
                  <c:v>65536.00000000001</c:v>
                </c:pt>
                <c:pt idx="5">
                  <c:v>31604.938271605028</c:v>
                </c:pt>
                <c:pt idx="6">
                  <c:v>17059.558517284495</c:v>
                </c:pt>
                <c:pt idx="7">
                  <c:v>10000.000000000015</c:v>
                </c:pt>
                <c:pt idx="8">
                  <c:v>6242.950769699747</c:v>
                </c:pt>
                <c:pt idx="9">
                  <c:v>4096.000000000006</c:v>
                </c:pt>
                <c:pt idx="10">
                  <c:v>2797.6231131753334</c:v>
                </c:pt>
                <c:pt idx="11">
                  <c:v>1975.3086419753129</c:v>
                </c:pt>
                <c:pt idx="12">
                  <c:v>1434.1234550610995</c:v>
                </c:pt>
                <c:pt idx="13">
                  <c:v>1066.2224073302807</c:v>
                </c:pt>
                <c:pt idx="14">
                  <c:v>809.0864197530868</c:v>
                </c:pt>
                <c:pt idx="15">
                  <c:v>625.0000000000007</c:v>
                </c:pt>
                <c:pt idx="16">
                  <c:v>490.41558410459726</c:v>
                </c:pt>
                <c:pt idx="17">
                  <c:v>390.1844231062341</c:v>
                </c:pt>
                <c:pt idx="18">
                  <c:v>314.3008417676356</c:v>
                </c:pt>
                <c:pt idx="19">
                  <c:v>256.0000000000003</c:v>
                </c:pt>
                <c:pt idx="20">
                  <c:v>210.61183354672212</c:v>
                </c:pt>
                <c:pt idx="21">
                  <c:v>174.8514445734581</c:v>
                </c:pt>
                <c:pt idx="22">
                  <c:v>146.36883087181658</c:v>
                </c:pt>
                <c:pt idx="23">
                  <c:v>123.45679012345688</c:v>
                </c:pt>
                <c:pt idx="24">
                  <c:v>104.85760000000019</c:v>
                </c:pt>
                <c:pt idx="25">
                  <c:v>89.63271594131868</c:v>
                </c:pt>
                <c:pt idx="26">
                  <c:v>77.07346629258942</c:v>
                </c:pt>
                <c:pt idx="27">
                  <c:v>66.63890045814249</c:v>
                </c:pt>
                <c:pt idx="28">
                  <c:v>57.91191902511177</c:v>
                </c:pt>
                <c:pt idx="29">
                  <c:v>50.56790123456798</c:v>
                </c:pt>
                <c:pt idx="30">
                  <c:v>44.35199632710032</c:v>
                </c:pt>
                <c:pt idx="31">
                  <c:v>39.062500000000014</c:v>
                </c:pt>
                <c:pt idx="32">
                  <c:v>34.538556952781896</c:v>
                </c:pt>
                <c:pt idx="33">
                  <c:v>30.650974006537325</c:v>
                </c:pt>
                <c:pt idx="34">
                  <c:v>27.295293627655155</c:v>
                </c:pt>
                <c:pt idx="35">
                  <c:v>24.38652644413962</c:v>
                </c:pt>
                <c:pt idx="36">
                  <c:v>21.855112767793184</c:v>
                </c:pt>
                <c:pt idx="37">
                  <c:v>19.64380261047722</c:v>
                </c:pt>
                <c:pt idx="38">
                  <c:v>17.70522784026048</c:v>
                </c:pt>
                <c:pt idx="39">
                  <c:v>16.00000000000003</c:v>
                </c:pt>
                <c:pt idx="40">
                  <c:v>14.495210316796085</c:v>
                </c:pt>
                <c:pt idx="41">
                  <c:v>13.163239596670122</c:v>
                </c:pt>
                <c:pt idx="42">
                  <c:v>11.980808476422014</c:v>
                </c:pt>
                <c:pt idx="43">
                  <c:v>10.928215285841128</c:v>
                </c:pt>
                <c:pt idx="44">
                  <c:v>9.988721231519587</c:v>
                </c:pt>
                <c:pt idx="45">
                  <c:v>9.148051929488538</c:v>
                </c:pt>
                <c:pt idx="46">
                  <c:v>8.393991328531518</c:v>
                </c:pt>
                <c:pt idx="47">
                  <c:v>7.716049382716058</c:v>
                </c:pt>
                <c:pt idx="48">
                  <c:v>7.105188886832349</c:v>
                </c:pt>
                <c:pt idx="49">
                  <c:v>6.553600000000005</c:v>
                </c:pt>
                <c:pt idx="50">
                  <c:v>6.05451338400737</c:v>
                </c:pt>
                <c:pt idx="51">
                  <c:v>5.602044746332417</c:v>
                </c:pt>
                <c:pt idx="52">
                  <c:v>5.191065031396698</c:v>
                </c:pt>
                <c:pt idx="53">
                  <c:v>4.81709164328684</c:v>
                </c:pt>
                <c:pt idx="54">
                  <c:v>4.476196981080529</c:v>
                </c:pt>
                <c:pt idx="55">
                  <c:v>4.164931278633909</c:v>
                </c:pt>
                <c:pt idx="56">
                  <c:v>3.8802573057732763</c:v>
                </c:pt>
                <c:pt idx="57">
                  <c:v>3.619494939069486</c:v>
                </c:pt>
                <c:pt idx="58">
                  <c:v>3.3802739721957655</c:v>
                </c:pt>
                <c:pt idx="59">
                  <c:v>3.1604938271604945</c:v>
                </c:pt>
                <c:pt idx="60">
                  <c:v>2.958289063120113</c:v>
                </c:pt>
                <c:pt idx="61">
                  <c:v>2.7719997704437724</c:v>
                </c:pt>
                <c:pt idx="62">
                  <c:v>2.600146093169405</c:v>
                </c:pt>
                <c:pt idx="63">
                  <c:v>2.441406250000002</c:v>
                </c:pt>
                <c:pt idx="64">
                  <c:v>2.294597528097756</c:v>
                </c:pt>
                <c:pt idx="65">
                  <c:v>2.1586598095488667</c:v>
                </c:pt>
                <c:pt idx="66">
                  <c:v>2.032641260999823</c:v>
                </c:pt>
                <c:pt idx="67">
                  <c:v>1.9156858754085824</c:v>
                </c:pt>
                <c:pt idx="68">
                  <c:v>1.807022603355762</c:v>
                </c:pt>
                <c:pt idx="69">
                  <c:v>1.7059558517284474</c:v>
                </c:pt>
                <c:pt idx="70">
                  <c:v>1.611857161279493</c:v>
                </c:pt>
                <c:pt idx="71">
                  <c:v>1.5241579027587284</c:v>
                </c:pt>
                <c:pt idx="72">
                  <c:v>1.4423428549676727</c:v>
                </c:pt>
                <c:pt idx="73">
                  <c:v>1.3659445479870724</c:v>
                </c:pt>
                <c:pt idx="74">
                  <c:v>1.2945382716049405</c:v>
                </c:pt>
                <c:pt idx="75">
                  <c:v>1.2277376631548278</c:v>
                </c:pt>
                <c:pt idx="76">
                  <c:v>1.1651908009893093</c:v>
                </c:pt>
                <c:pt idx="77">
                  <c:v>1.1065767400162798</c:v>
                </c:pt>
                <c:pt idx="78">
                  <c:v>1.0516024344082888</c:v>
                </c:pt>
                <c:pt idx="79">
                  <c:v>1.0000000000000022</c:v>
                </c:pt>
                <c:pt idx="80">
                  <c:v>0.9515242752171544</c:v>
                </c:pt>
                <c:pt idx="81">
                  <c:v>0.9059506447997558</c:v>
                </c:pt>
                <c:pt idx="82">
                  <c:v>0.8630730952323407</c:v>
                </c:pt>
                <c:pt idx="83">
                  <c:v>0.8227024747918829</c:v>
                </c:pt>
                <c:pt idx="84">
                  <c:v>0.7846649345673552</c:v>
                </c:pt>
                <c:pt idx="85">
                  <c:v>0.7488005297763753</c:v>
                </c:pt>
                <c:pt idx="86">
                  <c:v>0.7149619632729836</c:v>
                </c:pt>
                <c:pt idx="87">
                  <c:v>0.6830134553650713</c:v>
                </c:pt>
                <c:pt idx="88">
                  <c:v>0.6528297259895451</c:v>
                </c:pt>
                <c:pt idx="89">
                  <c:v>0.6242950769699736</c:v>
                </c:pt>
                <c:pt idx="90">
                  <c:v>0.5973025635406488</c:v>
                </c:pt>
                <c:pt idx="91">
                  <c:v>0.5717532455930339</c:v>
                </c:pt>
                <c:pt idx="92">
                  <c:v>0.5475555102111156</c:v>
                </c:pt>
                <c:pt idx="93">
                  <c:v>0.5246244580332202</c:v>
                </c:pt>
                <c:pt idx="94">
                  <c:v>0.5028813468282168</c:v>
                </c:pt>
                <c:pt idx="95">
                  <c:v>0.4822530864197533</c:v>
                </c:pt>
                <c:pt idx="96">
                  <c:v>0.4626717797470879</c:v>
                </c:pt>
                <c:pt idx="97">
                  <c:v>0.4440743054270218</c:v>
                </c:pt>
                <c:pt idx="98">
                  <c:v>0.426401937688665</c:v>
                </c:pt>
                <c:pt idx="99">
                  <c:v>0.40960000000000046</c:v>
                </c:pt>
                <c:pt idx="100">
                  <c:v>0.3936175491001617</c:v>
                </c:pt>
                <c:pt idx="101">
                  <c:v>0.37840708650046084</c:v>
                </c:pt>
                <c:pt idx="102">
                  <c:v>0.3639242948262666</c:v>
                </c:pt>
                <c:pt idx="103">
                  <c:v>0.35012779664577587</c:v>
                </c:pt>
                <c:pt idx="104">
                  <c:v>0.33697893367475457</c:v>
                </c:pt>
                <c:pt idx="105">
                  <c:v>0.3244415644622935</c:v>
                </c:pt>
                <c:pt idx="106">
                  <c:v>0.3124818788546668</c:v>
                </c:pt>
                <c:pt idx="107">
                  <c:v>0.30106822770542735</c:v>
                </c:pt>
                <c:pt idx="108">
                  <c:v>0.29017096645230467</c:v>
                </c:pt>
                <c:pt idx="109">
                  <c:v>0.27976231131753343</c:v>
                </c:pt>
                <c:pt idx="110">
                  <c:v>0.2698162070097924</c:v>
                </c:pt>
                <c:pt idx="111">
                  <c:v>0.26030820491461915</c:v>
                </c:pt>
                <c:pt idx="112">
                  <c:v>0.2512153508574726</c:v>
                </c:pt>
                <c:pt idx="113">
                  <c:v>0.24251608161082983</c:v>
                </c:pt>
                <c:pt idx="114">
                  <c:v>0.23419012939490663</c:v>
                </c:pt>
                <c:pt idx="115">
                  <c:v>0.22621843369184266</c:v>
                </c:pt>
                <c:pt idx="116">
                  <c:v>0.2185830597563024</c:v>
                </c:pt>
                <c:pt idx="117">
                  <c:v>0.21126712326223526</c:v>
                </c:pt>
                <c:pt idx="118">
                  <c:v>0.204254720576675</c:v>
                </c:pt>
                <c:pt idx="119">
                  <c:v>0.19753086419753105</c:v>
                </c:pt>
                <c:pt idx="120">
                  <c:v>0.19108142293390695</c:v>
                </c:pt>
                <c:pt idx="121">
                  <c:v>0.18489306644500708</c:v>
                </c:pt>
                <c:pt idx="122">
                  <c:v>0.1789532137876059</c:v>
                </c:pt>
                <c:pt idx="123">
                  <c:v>0.17324998565273556</c:v>
                </c:pt>
                <c:pt idx="124">
                  <c:v>0.16777216000000014</c:v>
                </c:pt>
                <c:pt idx="125">
                  <c:v>0.16250913082308804</c:v>
                </c:pt>
                <c:pt idx="126">
                  <c:v>0.1574508698028496</c:v>
                </c:pt>
                <c:pt idx="127">
                  <c:v>0.152587890625</c:v>
                </c:pt>
                <c:pt idx="128">
                  <c:v>0.14791121575829635</c:v>
                </c:pt>
                <c:pt idx="129">
                  <c:v>0.1434123455061099</c:v>
                </c:pt>
                <c:pt idx="130">
                  <c:v>0.1390832291598476</c:v>
                </c:pt>
                <c:pt idx="131">
                  <c:v>0.1349162380968042</c:v>
                </c:pt>
                <c:pt idx="132">
                  <c:v>0.13090414067789902</c:v>
                </c:pt>
                <c:pt idx="133">
                  <c:v>0.12704007881248888</c:v>
                </c:pt>
                <c:pt idx="134">
                  <c:v>0.12331754606814309</c:v>
                </c:pt>
                <c:pt idx="135">
                  <c:v>0.1197303672130363</c:v>
                </c:pt>
                <c:pt idx="136">
                  <c:v>0.11627267908753926</c:v>
                </c:pt>
                <c:pt idx="137">
                  <c:v>0.1129389127097349</c:v>
                </c:pt>
                <c:pt idx="138">
                  <c:v>0.10972377652705233</c:v>
                </c:pt>
                <c:pt idx="139">
                  <c:v>0.10662224073302802</c:v>
                </c:pt>
                <c:pt idx="140">
                  <c:v>0.10362952257446321</c:v>
                </c:pt>
                <c:pt idx="141">
                  <c:v>0.1007410725799684</c:v>
                </c:pt>
                <c:pt idx="142">
                  <c:v>0.09795256164613739</c:v>
                </c:pt>
                <c:pt idx="143">
                  <c:v>0.09525986892242039</c:v>
                </c:pt>
                <c:pt idx="144">
                  <c:v>0.09265907044017886</c:v>
                </c:pt>
                <c:pt idx="145">
                  <c:v>0.09014642843547953</c:v>
                </c:pt>
                <c:pt idx="146">
                  <c:v>0.08771838131891792</c:v>
                </c:pt>
                <c:pt idx="147">
                  <c:v>0.08537153424919203</c:v>
                </c:pt>
                <c:pt idx="148">
                  <c:v>0.08310265027032167</c:v>
                </c:pt>
                <c:pt idx="149">
                  <c:v>0.08090864197530873</c:v>
                </c:pt>
                <c:pt idx="150">
                  <c:v>0.07878656366172374</c:v>
                </c:pt>
                <c:pt idx="151">
                  <c:v>0.07673360394717677</c:v>
                </c:pt>
                <c:pt idx="152">
                  <c:v>0.0747470788149058</c:v>
                </c:pt>
                <c:pt idx="153">
                  <c:v>0.07282442506183177</c:v>
                </c:pt>
                <c:pt idx="154">
                  <c:v>0.07096319412336054</c:v>
                </c:pt>
                <c:pt idx="155">
                  <c:v>0.06916104625101742</c:v>
                </c:pt>
                <c:pt idx="156">
                  <c:v>0.0674157450206565</c:v>
                </c:pt>
                <c:pt idx="157">
                  <c:v>0.065725152150518</c:v>
                </c:pt>
                <c:pt idx="158">
                  <c:v>0.06408722260983567</c:v>
                </c:pt>
                <c:pt idx="159">
                  <c:v>0.0625000000000001</c:v>
                </c:pt>
                <c:pt idx="160">
                  <c:v>0.06096161219151036</c:v>
                </c:pt>
                <c:pt idx="161">
                  <c:v>0.05947026720107208</c:v>
                </c:pt>
                <c:pt idx="162">
                  <c:v>0.05802424929424009</c:v>
                </c:pt>
                <c:pt idx="163">
                  <c:v>0.056621915299984706</c:v>
                </c:pt>
                <c:pt idx="164">
                  <c:v>0.055261691124451034</c:v>
                </c:pt>
                <c:pt idx="165">
                  <c:v>0.05394206845202134</c:v>
                </c:pt>
                <c:pt idx="166">
                  <c:v>0.05266160162256678</c:v>
                </c:pt>
                <c:pt idx="167">
                  <c:v>0.051418904674492644</c:v>
                </c:pt>
                <c:pt idx="168">
                  <c:v>0.050212648543856986</c:v>
                </c:pt>
                <c:pt idx="169">
                  <c:v>0.049041558410459665</c:v>
                </c:pt>
                <c:pt idx="170">
                  <c:v>0.047904411182386135</c:v>
                </c:pt>
                <c:pt idx="171">
                  <c:v>0.04680003311102349</c:v>
                </c:pt>
                <c:pt idx="172">
                  <c:v>0.045727297529074465</c:v>
                </c:pt>
                <c:pt idx="173">
                  <c:v>0.044685122704561535</c:v>
                </c:pt>
                <c:pt idx="174">
                  <c:v>0.04367246980424828</c:v>
                </c:pt>
                <c:pt idx="175">
                  <c:v>0.04268834096031695</c:v>
                </c:pt>
                <c:pt idx="176">
                  <c:v>0.04173177743451561</c:v>
                </c:pt>
                <c:pt idx="177">
                  <c:v>0.040801857874346606</c:v>
                </c:pt>
                <c:pt idx="178">
                  <c:v>0.03989769665619729</c:v>
                </c:pt>
                <c:pt idx="179">
                  <c:v>0.03901844231062337</c:v>
                </c:pt>
                <c:pt idx="180">
                  <c:v>0.038163276025282813</c:v>
                </c:pt>
                <c:pt idx="181">
                  <c:v>0.03733141022129057</c:v>
                </c:pt>
                <c:pt idx="182">
                  <c:v>0.036522087199013724</c:v>
                </c:pt>
                <c:pt idx="183">
                  <c:v>0.035734577849564644</c:v>
                </c:pt>
                <c:pt idx="184">
                  <c:v>0.034968180428469074</c:v>
                </c:pt>
                <c:pt idx="185">
                  <c:v>0.034222219388194725</c:v>
                </c:pt>
                <c:pt idx="186">
                  <c:v>0.03349604426641603</c:v>
                </c:pt>
                <c:pt idx="187">
                  <c:v>0.03278902862707625</c:v>
                </c:pt>
                <c:pt idx="188">
                  <c:v>0.03210056905147416</c:v>
                </c:pt>
                <c:pt idx="189">
                  <c:v>0.03143008417676353</c:v>
                </c:pt>
                <c:pt idx="190">
                  <c:v>0.030777013779403322</c:v>
                </c:pt>
                <c:pt idx="191">
                  <c:v>0.03014081790123457</c:v>
                </c:pt>
                <c:pt idx="192">
                  <c:v>0.029520976015993666</c:v>
                </c:pt>
                <c:pt idx="193">
                  <c:v>0.02891698623419299</c:v>
                </c:pt>
                <c:pt idx="194">
                  <c:v>0.02832836454441672</c:v>
                </c:pt>
                <c:pt idx="195">
                  <c:v>0.027754644089188853</c:v>
                </c:pt>
                <c:pt idx="196">
                  <c:v>0.027195374473670344</c:v>
                </c:pt>
                <c:pt idx="197">
                  <c:v>0.02665012110554157</c:v>
                </c:pt>
                <c:pt idx="198">
                  <c:v>0.026118464564513864</c:v>
                </c:pt>
                <c:pt idx="199">
                  <c:v>0.025600000000000008</c:v>
                </c:pt>
              </c:numCache>
            </c:numRef>
          </c:yVal>
          <c:smooth val="1"/>
        </c:ser>
        <c:ser>
          <c:idx val="5"/>
          <c:order val="2"/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Calculations!$M$35:$M$235</c:f>
              <c:numCache>
                <c:ptCount val="20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  <c:pt idx="21">
                  <c:v>1.05</c:v>
                </c:pt>
                <c:pt idx="22">
                  <c:v>1.1</c:v>
                </c:pt>
                <c:pt idx="23">
                  <c:v>1.15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</c:v>
                </c:pt>
                <c:pt idx="40">
                  <c:v>2</c:v>
                </c:pt>
                <c:pt idx="41">
                  <c:v>2.05</c:v>
                </c:pt>
                <c:pt idx="42">
                  <c:v>2.1</c:v>
                </c:pt>
                <c:pt idx="43">
                  <c:v>2.15</c:v>
                </c:pt>
                <c:pt idx="44">
                  <c:v>2.2</c:v>
                </c:pt>
                <c:pt idx="45">
                  <c:v>2.25</c:v>
                </c:pt>
                <c:pt idx="46">
                  <c:v>2.3</c:v>
                </c:pt>
                <c:pt idx="47">
                  <c:v>2.35</c:v>
                </c:pt>
                <c:pt idx="48">
                  <c:v>2.4</c:v>
                </c:pt>
                <c:pt idx="49">
                  <c:v>2.45</c:v>
                </c:pt>
                <c:pt idx="50">
                  <c:v>2.5</c:v>
                </c:pt>
                <c:pt idx="51">
                  <c:v>2.55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</c:v>
                </c:pt>
                <c:pt idx="57">
                  <c:v>2.85</c:v>
                </c:pt>
                <c:pt idx="58">
                  <c:v>2.9</c:v>
                </c:pt>
                <c:pt idx="59">
                  <c:v>2.95</c:v>
                </c:pt>
                <c:pt idx="60">
                  <c:v>3</c:v>
                </c:pt>
                <c:pt idx="61">
                  <c:v>3.05</c:v>
                </c:pt>
                <c:pt idx="62">
                  <c:v>3.1</c:v>
                </c:pt>
                <c:pt idx="63">
                  <c:v>3.15</c:v>
                </c:pt>
                <c:pt idx="64">
                  <c:v>3.2</c:v>
                </c:pt>
                <c:pt idx="65">
                  <c:v>3.25</c:v>
                </c:pt>
                <c:pt idx="66">
                  <c:v>3.3</c:v>
                </c:pt>
                <c:pt idx="67">
                  <c:v>3.35</c:v>
                </c:pt>
                <c:pt idx="68">
                  <c:v>3.4</c:v>
                </c:pt>
                <c:pt idx="69">
                  <c:v>3.45</c:v>
                </c:pt>
                <c:pt idx="70">
                  <c:v>3.5</c:v>
                </c:pt>
                <c:pt idx="71">
                  <c:v>3.55</c:v>
                </c:pt>
                <c:pt idx="72">
                  <c:v>3.6</c:v>
                </c:pt>
                <c:pt idx="73">
                  <c:v>3.65</c:v>
                </c:pt>
                <c:pt idx="74">
                  <c:v>3.7</c:v>
                </c:pt>
                <c:pt idx="75">
                  <c:v>3.75</c:v>
                </c:pt>
                <c:pt idx="76">
                  <c:v>3.8</c:v>
                </c:pt>
                <c:pt idx="77">
                  <c:v>3.85</c:v>
                </c:pt>
                <c:pt idx="78">
                  <c:v>3.9</c:v>
                </c:pt>
                <c:pt idx="79">
                  <c:v>3.95</c:v>
                </c:pt>
                <c:pt idx="80">
                  <c:v>4</c:v>
                </c:pt>
                <c:pt idx="81">
                  <c:v>4.05</c:v>
                </c:pt>
                <c:pt idx="82">
                  <c:v>4.1</c:v>
                </c:pt>
                <c:pt idx="83">
                  <c:v>4.15</c:v>
                </c:pt>
                <c:pt idx="84">
                  <c:v>4.2</c:v>
                </c:pt>
                <c:pt idx="85">
                  <c:v>4.25</c:v>
                </c:pt>
                <c:pt idx="86">
                  <c:v>4.3</c:v>
                </c:pt>
                <c:pt idx="87">
                  <c:v>4.35</c:v>
                </c:pt>
                <c:pt idx="88">
                  <c:v>4.4</c:v>
                </c:pt>
                <c:pt idx="89">
                  <c:v>4.45</c:v>
                </c:pt>
                <c:pt idx="90">
                  <c:v>4.5</c:v>
                </c:pt>
                <c:pt idx="91">
                  <c:v>4.55</c:v>
                </c:pt>
                <c:pt idx="92">
                  <c:v>4.6</c:v>
                </c:pt>
                <c:pt idx="93">
                  <c:v>4.65</c:v>
                </c:pt>
                <c:pt idx="94">
                  <c:v>4.7</c:v>
                </c:pt>
                <c:pt idx="95">
                  <c:v>4.75</c:v>
                </c:pt>
                <c:pt idx="96">
                  <c:v>4.8</c:v>
                </c:pt>
                <c:pt idx="97">
                  <c:v>4.85</c:v>
                </c:pt>
                <c:pt idx="98">
                  <c:v>4.9</c:v>
                </c:pt>
                <c:pt idx="99">
                  <c:v>4.95</c:v>
                </c:pt>
                <c:pt idx="100">
                  <c:v>5</c:v>
                </c:pt>
                <c:pt idx="101">
                  <c:v>5.05</c:v>
                </c:pt>
                <c:pt idx="102">
                  <c:v>5.1</c:v>
                </c:pt>
                <c:pt idx="103">
                  <c:v>5.15</c:v>
                </c:pt>
                <c:pt idx="104">
                  <c:v>5.2</c:v>
                </c:pt>
                <c:pt idx="105">
                  <c:v>5.25</c:v>
                </c:pt>
                <c:pt idx="106">
                  <c:v>5.3</c:v>
                </c:pt>
                <c:pt idx="107">
                  <c:v>5.35</c:v>
                </c:pt>
                <c:pt idx="108">
                  <c:v>5.4</c:v>
                </c:pt>
                <c:pt idx="109">
                  <c:v>5.45</c:v>
                </c:pt>
                <c:pt idx="110">
                  <c:v>5.5</c:v>
                </c:pt>
                <c:pt idx="111">
                  <c:v>5.55</c:v>
                </c:pt>
                <c:pt idx="112">
                  <c:v>5.6</c:v>
                </c:pt>
                <c:pt idx="113">
                  <c:v>5.65</c:v>
                </c:pt>
                <c:pt idx="114">
                  <c:v>5.7</c:v>
                </c:pt>
                <c:pt idx="115">
                  <c:v>5.75</c:v>
                </c:pt>
                <c:pt idx="116">
                  <c:v>5.8</c:v>
                </c:pt>
                <c:pt idx="117">
                  <c:v>5.85</c:v>
                </c:pt>
                <c:pt idx="118">
                  <c:v>5.9</c:v>
                </c:pt>
                <c:pt idx="119">
                  <c:v>5.95</c:v>
                </c:pt>
                <c:pt idx="120">
                  <c:v>6</c:v>
                </c:pt>
                <c:pt idx="121">
                  <c:v>6.05</c:v>
                </c:pt>
                <c:pt idx="122">
                  <c:v>6.1</c:v>
                </c:pt>
                <c:pt idx="123">
                  <c:v>6.15</c:v>
                </c:pt>
                <c:pt idx="124">
                  <c:v>6.2</c:v>
                </c:pt>
                <c:pt idx="125">
                  <c:v>6.25</c:v>
                </c:pt>
                <c:pt idx="126">
                  <c:v>6.3</c:v>
                </c:pt>
                <c:pt idx="127">
                  <c:v>6.35</c:v>
                </c:pt>
                <c:pt idx="128">
                  <c:v>6.4</c:v>
                </c:pt>
                <c:pt idx="129">
                  <c:v>6.45</c:v>
                </c:pt>
                <c:pt idx="130">
                  <c:v>6.5</c:v>
                </c:pt>
                <c:pt idx="131">
                  <c:v>6.55</c:v>
                </c:pt>
                <c:pt idx="132">
                  <c:v>6.6</c:v>
                </c:pt>
                <c:pt idx="133">
                  <c:v>6.65</c:v>
                </c:pt>
                <c:pt idx="134">
                  <c:v>6.7</c:v>
                </c:pt>
                <c:pt idx="135">
                  <c:v>6.75</c:v>
                </c:pt>
                <c:pt idx="136">
                  <c:v>6.8</c:v>
                </c:pt>
                <c:pt idx="137">
                  <c:v>6.85</c:v>
                </c:pt>
                <c:pt idx="138">
                  <c:v>6.9</c:v>
                </c:pt>
                <c:pt idx="139">
                  <c:v>6.95</c:v>
                </c:pt>
                <c:pt idx="140">
                  <c:v>7</c:v>
                </c:pt>
                <c:pt idx="141">
                  <c:v>7.05</c:v>
                </c:pt>
                <c:pt idx="142">
                  <c:v>7.1</c:v>
                </c:pt>
                <c:pt idx="143">
                  <c:v>7.15</c:v>
                </c:pt>
                <c:pt idx="144">
                  <c:v>7.2</c:v>
                </c:pt>
                <c:pt idx="145">
                  <c:v>7.25</c:v>
                </c:pt>
                <c:pt idx="146">
                  <c:v>7.3</c:v>
                </c:pt>
                <c:pt idx="147">
                  <c:v>7.35</c:v>
                </c:pt>
                <c:pt idx="148">
                  <c:v>7.4</c:v>
                </c:pt>
                <c:pt idx="149">
                  <c:v>7.45</c:v>
                </c:pt>
                <c:pt idx="150">
                  <c:v>7.5</c:v>
                </c:pt>
                <c:pt idx="151">
                  <c:v>7.55</c:v>
                </c:pt>
                <c:pt idx="152">
                  <c:v>7.6</c:v>
                </c:pt>
                <c:pt idx="153">
                  <c:v>7.65</c:v>
                </c:pt>
                <c:pt idx="154">
                  <c:v>7.7</c:v>
                </c:pt>
                <c:pt idx="155">
                  <c:v>7.75</c:v>
                </c:pt>
                <c:pt idx="156">
                  <c:v>7.8</c:v>
                </c:pt>
                <c:pt idx="157">
                  <c:v>7.85</c:v>
                </c:pt>
                <c:pt idx="158">
                  <c:v>7.9</c:v>
                </c:pt>
                <c:pt idx="159">
                  <c:v>7.95</c:v>
                </c:pt>
                <c:pt idx="160">
                  <c:v>8</c:v>
                </c:pt>
                <c:pt idx="161">
                  <c:v>8.05</c:v>
                </c:pt>
                <c:pt idx="162">
                  <c:v>8.1</c:v>
                </c:pt>
                <c:pt idx="163">
                  <c:v>8.15</c:v>
                </c:pt>
                <c:pt idx="164">
                  <c:v>8.2</c:v>
                </c:pt>
                <c:pt idx="165">
                  <c:v>8.25</c:v>
                </c:pt>
                <c:pt idx="166">
                  <c:v>8.3</c:v>
                </c:pt>
                <c:pt idx="167">
                  <c:v>8.35</c:v>
                </c:pt>
                <c:pt idx="168">
                  <c:v>8.4</c:v>
                </c:pt>
                <c:pt idx="169">
                  <c:v>8.45</c:v>
                </c:pt>
                <c:pt idx="170">
                  <c:v>8.5</c:v>
                </c:pt>
                <c:pt idx="171">
                  <c:v>8.55</c:v>
                </c:pt>
                <c:pt idx="172">
                  <c:v>8.6</c:v>
                </c:pt>
                <c:pt idx="173">
                  <c:v>8.65</c:v>
                </c:pt>
                <c:pt idx="174">
                  <c:v>8.7</c:v>
                </c:pt>
                <c:pt idx="175">
                  <c:v>8.75</c:v>
                </c:pt>
                <c:pt idx="176">
                  <c:v>8.8</c:v>
                </c:pt>
                <c:pt idx="177">
                  <c:v>8.85</c:v>
                </c:pt>
                <c:pt idx="178">
                  <c:v>8.9</c:v>
                </c:pt>
                <c:pt idx="179">
                  <c:v>8.95</c:v>
                </c:pt>
                <c:pt idx="180">
                  <c:v>9</c:v>
                </c:pt>
                <c:pt idx="181">
                  <c:v>9.05</c:v>
                </c:pt>
                <c:pt idx="182">
                  <c:v>9.1</c:v>
                </c:pt>
                <c:pt idx="183">
                  <c:v>9.15</c:v>
                </c:pt>
                <c:pt idx="184">
                  <c:v>9.2</c:v>
                </c:pt>
                <c:pt idx="185">
                  <c:v>9.25</c:v>
                </c:pt>
                <c:pt idx="186">
                  <c:v>9.3</c:v>
                </c:pt>
                <c:pt idx="187">
                  <c:v>9.35</c:v>
                </c:pt>
                <c:pt idx="188">
                  <c:v>9.4</c:v>
                </c:pt>
                <c:pt idx="189">
                  <c:v>9.45</c:v>
                </c:pt>
                <c:pt idx="190">
                  <c:v>9.5</c:v>
                </c:pt>
                <c:pt idx="191">
                  <c:v>9.55</c:v>
                </c:pt>
                <c:pt idx="192">
                  <c:v>9.6</c:v>
                </c:pt>
                <c:pt idx="193">
                  <c:v>9.65</c:v>
                </c:pt>
                <c:pt idx="194">
                  <c:v>9.7</c:v>
                </c:pt>
                <c:pt idx="195">
                  <c:v>9.75</c:v>
                </c:pt>
                <c:pt idx="196">
                  <c:v>9.8</c:v>
                </c:pt>
                <c:pt idx="197">
                  <c:v>9.85</c:v>
                </c:pt>
                <c:pt idx="198">
                  <c:v>9.9</c:v>
                </c:pt>
                <c:pt idx="199">
                  <c:v>9.95</c:v>
                </c:pt>
                <c:pt idx="200">
                  <c:v>10</c:v>
                </c:pt>
              </c:numCache>
            </c:numRef>
          </c:xVal>
          <c:yVal>
            <c:numRef>
              <c:f>Calculations!$N$35:$N$235</c:f>
              <c:numCache>
                <c:ptCount val="201"/>
                <c:pt idx="0">
                  <c:v>5</c:v>
                </c:pt>
                <c:pt idx="1">
                  <c:v>4.949999999999999</c:v>
                </c:pt>
                <c:pt idx="2">
                  <c:v>4.8999999999999995</c:v>
                </c:pt>
                <c:pt idx="3">
                  <c:v>4.85</c:v>
                </c:pt>
                <c:pt idx="4">
                  <c:v>4.8</c:v>
                </c:pt>
                <c:pt idx="5">
                  <c:v>4.749999999999999</c:v>
                </c:pt>
                <c:pt idx="6">
                  <c:v>4.699999999999999</c:v>
                </c:pt>
                <c:pt idx="7">
                  <c:v>4.65</c:v>
                </c:pt>
                <c:pt idx="8">
                  <c:v>4.6</c:v>
                </c:pt>
                <c:pt idx="9">
                  <c:v>4.55</c:v>
                </c:pt>
                <c:pt idx="10">
                  <c:v>4.5</c:v>
                </c:pt>
                <c:pt idx="11">
                  <c:v>4.45</c:v>
                </c:pt>
                <c:pt idx="12">
                  <c:v>4.3999999999999995</c:v>
                </c:pt>
                <c:pt idx="13">
                  <c:v>4.35</c:v>
                </c:pt>
                <c:pt idx="14">
                  <c:v>4.3</c:v>
                </c:pt>
                <c:pt idx="15">
                  <c:v>4.25</c:v>
                </c:pt>
                <c:pt idx="16">
                  <c:v>4.199999999999999</c:v>
                </c:pt>
                <c:pt idx="17">
                  <c:v>4.1499999999999995</c:v>
                </c:pt>
                <c:pt idx="18">
                  <c:v>4.1</c:v>
                </c:pt>
                <c:pt idx="19">
                  <c:v>4.05</c:v>
                </c:pt>
                <c:pt idx="20">
                  <c:v>4</c:v>
                </c:pt>
                <c:pt idx="21">
                  <c:v>3.95</c:v>
                </c:pt>
                <c:pt idx="22">
                  <c:v>3.9</c:v>
                </c:pt>
                <c:pt idx="23">
                  <c:v>3.85</c:v>
                </c:pt>
                <c:pt idx="24">
                  <c:v>3.8</c:v>
                </c:pt>
                <c:pt idx="25">
                  <c:v>3.75</c:v>
                </c:pt>
                <c:pt idx="26">
                  <c:v>3.6999999999999997</c:v>
                </c:pt>
                <c:pt idx="27">
                  <c:v>3.65</c:v>
                </c:pt>
                <c:pt idx="28">
                  <c:v>3.5999999999999996</c:v>
                </c:pt>
                <c:pt idx="29">
                  <c:v>3.55</c:v>
                </c:pt>
                <c:pt idx="30">
                  <c:v>3.4999999999999996</c:v>
                </c:pt>
                <c:pt idx="31">
                  <c:v>3.4499999999999997</c:v>
                </c:pt>
                <c:pt idx="32">
                  <c:v>3.3999999999999995</c:v>
                </c:pt>
                <c:pt idx="33">
                  <c:v>3.3499999999999996</c:v>
                </c:pt>
                <c:pt idx="34">
                  <c:v>3.2999999999999994</c:v>
                </c:pt>
                <c:pt idx="35">
                  <c:v>3.2499999999999996</c:v>
                </c:pt>
                <c:pt idx="36">
                  <c:v>3.1999999999999993</c:v>
                </c:pt>
                <c:pt idx="37">
                  <c:v>3.1499999999999995</c:v>
                </c:pt>
                <c:pt idx="38">
                  <c:v>3.0999999999999996</c:v>
                </c:pt>
                <c:pt idx="39">
                  <c:v>3.05</c:v>
                </c:pt>
                <c:pt idx="40">
                  <c:v>2.9999999999999996</c:v>
                </c:pt>
                <c:pt idx="41">
                  <c:v>2.95</c:v>
                </c:pt>
                <c:pt idx="42">
                  <c:v>2.8999999999999995</c:v>
                </c:pt>
                <c:pt idx="43">
                  <c:v>2.85</c:v>
                </c:pt>
                <c:pt idx="44">
                  <c:v>2.7999999999999994</c:v>
                </c:pt>
                <c:pt idx="45">
                  <c:v>2.75</c:v>
                </c:pt>
                <c:pt idx="46">
                  <c:v>2.7</c:v>
                </c:pt>
                <c:pt idx="47">
                  <c:v>2.65</c:v>
                </c:pt>
                <c:pt idx="48">
                  <c:v>2.6</c:v>
                </c:pt>
                <c:pt idx="49">
                  <c:v>2.55</c:v>
                </c:pt>
                <c:pt idx="50">
                  <c:v>2.5</c:v>
                </c:pt>
                <c:pt idx="51">
                  <c:v>2.4499999999999997</c:v>
                </c:pt>
                <c:pt idx="52">
                  <c:v>2.4</c:v>
                </c:pt>
                <c:pt idx="53">
                  <c:v>2.3499999999999996</c:v>
                </c:pt>
                <c:pt idx="54">
                  <c:v>2.3</c:v>
                </c:pt>
                <c:pt idx="55">
                  <c:v>2.2499999999999996</c:v>
                </c:pt>
                <c:pt idx="56">
                  <c:v>2.2</c:v>
                </c:pt>
                <c:pt idx="57">
                  <c:v>2.1499999999999995</c:v>
                </c:pt>
                <c:pt idx="58">
                  <c:v>2.1</c:v>
                </c:pt>
                <c:pt idx="59">
                  <c:v>2.0499999999999994</c:v>
                </c:pt>
                <c:pt idx="60">
                  <c:v>1.9999999999999996</c:v>
                </c:pt>
                <c:pt idx="61">
                  <c:v>1.95</c:v>
                </c:pt>
                <c:pt idx="62">
                  <c:v>1.8999999999999995</c:v>
                </c:pt>
                <c:pt idx="63">
                  <c:v>1.8499999999999999</c:v>
                </c:pt>
                <c:pt idx="64">
                  <c:v>1.7999999999999994</c:v>
                </c:pt>
                <c:pt idx="65">
                  <c:v>1.7499999999999998</c:v>
                </c:pt>
                <c:pt idx="66">
                  <c:v>1.6999999999999997</c:v>
                </c:pt>
                <c:pt idx="67">
                  <c:v>1.6499999999999997</c:v>
                </c:pt>
                <c:pt idx="68">
                  <c:v>1.5999999999999996</c:v>
                </c:pt>
                <c:pt idx="69">
                  <c:v>1.5499999999999996</c:v>
                </c:pt>
                <c:pt idx="70">
                  <c:v>1.4999999999999996</c:v>
                </c:pt>
                <c:pt idx="71">
                  <c:v>1.4500000000000002</c:v>
                </c:pt>
                <c:pt idx="72">
                  <c:v>1.3999999999999995</c:v>
                </c:pt>
                <c:pt idx="73">
                  <c:v>1.35</c:v>
                </c:pt>
                <c:pt idx="74">
                  <c:v>1.2999999999999994</c:v>
                </c:pt>
                <c:pt idx="75">
                  <c:v>1.25</c:v>
                </c:pt>
                <c:pt idx="76">
                  <c:v>1.2</c:v>
                </c:pt>
                <c:pt idx="77">
                  <c:v>1.15</c:v>
                </c:pt>
                <c:pt idx="78">
                  <c:v>1.0999999999999999</c:v>
                </c:pt>
                <c:pt idx="79">
                  <c:v>1.0499999999999998</c:v>
                </c:pt>
                <c:pt idx="80">
                  <c:v>0.9999999999999998</c:v>
                </c:pt>
                <c:pt idx="81">
                  <c:v>0.9499999999999997</c:v>
                </c:pt>
                <c:pt idx="82">
                  <c:v>0.9000000000000002</c:v>
                </c:pt>
                <c:pt idx="83">
                  <c:v>0.8499999999999996</c:v>
                </c:pt>
                <c:pt idx="84">
                  <c:v>0.7999999999999996</c:v>
                </c:pt>
                <c:pt idx="85">
                  <c:v>0.7499999999999996</c:v>
                </c:pt>
                <c:pt idx="86">
                  <c:v>0.7000000000000001</c:v>
                </c:pt>
                <c:pt idx="87">
                  <c:v>0.65</c:v>
                </c:pt>
                <c:pt idx="88">
                  <c:v>0.5999999999999994</c:v>
                </c:pt>
                <c:pt idx="89">
                  <c:v>0.5499999999999994</c:v>
                </c:pt>
                <c:pt idx="90">
                  <c:v>0.4999999999999999</c:v>
                </c:pt>
                <c:pt idx="91">
                  <c:v>0.44999999999999984</c:v>
                </c:pt>
                <c:pt idx="92">
                  <c:v>0.40000000000000036</c:v>
                </c:pt>
                <c:pt idx="93">
                  <c:v>0.3499999999999992</c:v>
                </c:pt>
                <c:pt idx="94">
                  <c:v>0.2999999999999997</c:v>
                </c:pt>
                <c:pt idx="95">
                  <c:v>0.24999999999999967</c:v>
                </c:pt>
                <c:pt idx="96">
                  <c:v>0.20000000000000018</c:v>
                </c:pt>
                <c:pt idx="97">
                  <c:v>0.15000000000000013</c:v>
                </c:pt>
                <c:pt idx="98">
                  <c:v>0.09999999999999953</c:v>
                </c:pt>
                <c:pt idx="99">
                  <c:v>0.04999999999999949</c:v>
                </c:pt>
                <c:pt idx="100">
                  <c:v>0</c:v>
                </c:pt>
                <c:pt idx="101">
                  <c:v>-0.050000000000000044</c:v>
                </c:pt>
                <c:pt idx="102">
                  <c:v>-0.10000000000000009</c:v>
                </c:pt>
                <c:pt idx="103">
                  <c:v>-0.15000000000000013</c:v>
                </c:pt>
                <c:pt idx="104">
                  <c:v>-0.20000000000000018</c:v>
                </c:pt>
                <c:pt idx="105">
                  <c:v>-0.2500000000000002</c:v>
                </c:pt>
                <c:pt idx="106">
                  <c:v>-0.30000000000000027</c:v>
                </c:pt>
                <c:pt idx="107">
                  <c:v>-0.3500000000000003</c:v>
                </c:pt>
                <c:pt idx="108">
                  <c:v>-0.40000000000000036</c:v>
                </c:pt>
                <c:pt idx="109">
                  <c:v>-0.4500000000000004</c:v>
                </c:pt>
                <c:pt idx="110">
                  <c:v>-0.5000000000000004</c:v>
                </c:pt>
                <c:pt idx="111">
                  <c:v>-0.5500000000000005</c:v>
                </c:pt>
                <c:pt idx="112">
                  <c:v>-0.5999999999999994</c:v>
                </c:pt>
                <c:pt idx="113">
                  <c:v>-0.6500000000000006</c:v>
                </c:pt>
                <c:pt idx="114">
                  <c:v>-0.7000000000000006</c:v>
                </c:pt>
                <c:pt idx="115">
                  <c:v>-0.7500000000000007</c:v>
                </c:pt>
                <c:pt idx="116">
                  <c:v>-0.7999999999999996</c:v>
                </c:pt>
                <c:pt idx="117">
                  <c:v>-0.8499999999999996</c:v>
                </c:pt>
                <c:pt idx="118">
                  <c:v>-0.9000000000000008</c:v>
                </c:pt>
                <c:pt idx="119">
                  <c:v>-0.9500000000000008</c:v>
                </c:pt>
                <c:pt idx="120">
                  <c:v>-1.0000000000000009</c:v>
                </c:pt>
                <c:pt idx="121">
                  <c:v>-1.0499999999999998</c:v>
                </c:pt>
                <c:pt idx="122">
                  <c:v>-1.0999999999999999</c:v>
                </c:pt>
                <c:pt idx="123">
                  <c:v>-1.150000000000001</c:v>
                </c:pt>
                <c:pt idx="124">
                  <c:v>-1.200000000000001</c:v>
                </c:pt>
                <c:pt idx="125">
                  <c:v>-1.25</c:v>
                </c:pt>
                <c:pt idx="126">
                  <c:v>-1.3</c:v>
                </c:pt>
                <c:pt idx="127">
                  <c:v>-1.35</c:v>
                </c:pt>
                <c:pt idx="128">
                  <c:v>-1.4000000000000012</c:v>
                </c:pt>
                <c:pt idx="129">
                  <c:v>-1.4500000000000002</c:v>
                </c:pt>
                <c:pt idx="130">
                  <c:v>-1.5000000000000002</c:v>
                </c:pt>
                <c:pt idx="131">
                  <c:v>-1.5500000000000003</c:v>
                </c:pt>
                <c:pt idx="132">
                  <c:v>-1.6000000000000003</c:v>
                </c:pt>
                <c:pt idx="133">
                  <c:v>-1.6500000000000004</c:v>
                </c:pt>
                <c:pt idx="134">
                  <c:v>-1.7000000000000004</c:v>
                </c:pt>
                <c:pt idx="135">
                  <c:v>-1.7500000000000004</c:v>
                </c:pt>
                <c:pt idx="136">
                  <c:v>-1.8000000000000005</c:v>
                </c:pt>
                <c:pt idx="137">
                  <c:v>-1.8500000000000005</c:v>
                </c:pt>
                <c:pt idx="138">
                  <c:v>-1.9000000000000006</c:v>
                </c:pt>
                <c:pt idx="139">
                  <c:v>-1.9500000000000006</c:v>
                </c:pt>
                <c:pt idx="140">
                  <c:v>-2.0000000000000004</c:v>
                </c:pt>
                <c:pt idx="141">
                  <c:v>-2.0500000000000007</c:v>
                </c:pt>
                <c:pt idx="142">
                  <c:v>-2.0999999999999996</c:v>
                </c:pt>
                <c:pt idx="143">
                  <c:v>-2.150000000000001</c:v>
                </c:pt>
                <c:pt idx="144">
                  <c:v>-2.2000000000000006</c:v>
                </c:pt>
                <c:pt idx="145">
                  <c:v>-2.250000000000001</c:v>
                </c:pt>
                <c:pt idx="146">
                  <c:v>-2.3</c:v>
                </c:pt>
                <c:pt idx="147">
                  <c:v>-2.3499999999999996</c:v>
                </c:pt>
                <c:pt idx="148">
                  <c:v>-2.400000000000001</c:v>
                </c:pt>
                <c:pt idx="149">
                  <c:v>-2.450000000000001</c:v>
                </c:pt>
                <c:pt idx="150">
                  <c:v>-2.5</c:v>
                </c:pt>
                <c:pt idx="151">
                  <c:v>-2.55</c:v>
                </c:pt>
                <c:pt idx="152">
                  <c:v>-2.6</c:v>
                </c:pt>
                <c:pt idx="153">
                  <c:v>-2.6500000000000012</c:v>
                </c:pt>
                <c:pt idx="154">
                  <c:v>-2.7</c:v>
                </c:pt>
                <c:pt idx="155">
                  <c:v>-2.75</c:v>
                </c:pt>
                <c:pt idx="156">
                  <c:v>-2.8000000000000003</c:v>
                </c:pt>
                <c:pt idx="157">
                  <c:v>-2.85</c:v>
                </c:pt>
                <c:pt idx="158">
                  <c:v>-2.9000000000000004</c:v>
                </c:pt>
                <c:pt idx="159">
                  <c:v>-2.95</c:v>
                </c:pt>
                <c:pt idx="160">
                  <c:v>-3.0000000000000004</c:v>
                </c:pt>
                <c:pt idx="161">
                  <c:v>-3.0500000000000016</c:v>
                </c:pt>
                <c:pt idx="162">
                  <c:v>-3.1000000000000005</c:v>
                </c:pt>
                <c:pt idx="163">
                  <c:v>-3.1500000000000004</c:v>
                </c:pt>
                <c:pt idx="164">
                  <c:v>-3.1999999999999993</c:v>
                </c:pt>
                <c:pt idx="165">
                  <c:v>-3.2500000000000004</c:v>
                </c:pt>
                <c:pt idx="166">
                  <c:v>-3.3000000000000007</c:v>
                </c:pt>
                <c:pt idx="167">
                  <c:v>-3.3499999999999996</c:v>
                </c:pt>
                <c:pt idx="168">
                  <c:v>-3.400000000000001</c:v>
                </c:pt>
                <c:pt idx="169">
                  <c:v>-3.4499999999999997</c:v>
                </c:pt>
                <c:pt idx="170">
                  <c:v>-3.500000000000001</c:v>
                </c:pt>
                <c:pt idx="171">
                  <c:v>-3.5500000000000007</c:v>
                </c:pt>
                <c:pt idx="172">
                  <c:v>-3.5999999999999996</c:v>
                </c:pt>
                <c:pt idx="173">
                  <c:v>-3.650000000000001</c:v>
                </c:pt>
                <c:pt idx="174">
                  <c:v>-3.6999999999999997</c:v>
                </c:pt>
                <c:pt idx="175">
                  <c:v>-3.75</c:v>
                </c:pt>
                <c:pt idx="176">
                  <c:v>-3.800000000000001</c:v>
                </c:pt>
                <c:pt idx="177">
                  <c:v>-3.85</c:v>
                </c:pt>
                <c:pt idx="178">
                  <c:v>-3.9000000000000012</c:v>
                </c:pt>
                <c:pt idx="179">
                  <c:v>-3.95</c:v>
                </c:pt>
                <c:pt idx="180">
                  <c:v>-4</c:v>
                </c:pt>
                <c:pt idx="181">
                  <c:v>-4.050000000000001</c:v>
                </c:pt>
                <c:pt idx="182">
                  <c:v>-4.1</c:v>
                </c:pt>
                <c:pt idx="183">
                  <c:v>-4.15</c:v>
                </c:pt>
                <c:pt idx="184">
                  <c:v>-4.199999999999999</c:v>
                </c:pt>
                <c:pt idx="185">
                  <c:v>-4.25</c:v>
                </c:pt>
                <c:pt idx="186">
                  <c:v>-4.300000000000002</c:v>
                </c:pt>
                <c:pt idx="187">
                  <c:v>-4.3500000000000005</c:v>
                </c:pt>
                <c:pt idx="188">
                  <c:v>-4.4</c:v>
                </c:pt>
                <c:pt idx="189">
                  <c:v>-4.449999999999999</c:v>
                </c:pt>
                <c:pt idx="190">
                  <c:v>-4.5</c:v>
                </c:pt>
                <c:pt idx="191">
                  <c:v>-4.550000000000001</c:v>
                </c:pt>
                <c:pt idx="192">
                  <c:v>-4.6</c:v>
                </c:pt>
                <c:pt idx="193">
                  <c:v>-4.65</c:v>
                </c:pt>
                <c:pt idx="194">
                  <c:v>-4.699999999999999</c:v>
                </c:pt>
                <c:pt idx="195">
                  <c:v>-4.750000000000001</c:v>
                </c:pt>
                <c:pt idx="196">
                  <c:v>-4.800000000000001</c:v>
                </c:pt>
                <c:pt idx="197">
                  <c:v>-4.85</c:v>
                </c:pt>
                <c:pt idx="198">
                  <c:v>-4.9</c:v>
                </c:pt>
                <c:pt idx="199">
                  <c:v>-4.949999999999999</c:v>
                </c:pt>
                <c:pt idx="200">
                  <c:v>-5</c:v>
                </c:pt>
              </c:numCache>
            </c:numRef>
          </c:yVal>
          <c:smooth val="1"/>
        </c:ser>
        <c:ser>
          <c:idx val="0"/>
          <c:order val="3"/>
          <c:tx>
            <c:v>Unit value isoquant manufactures</c:v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Calculations!$B$36:$B$235</c:f>
              <c:numCache>
                <c:ptCount val="200"/>
                <c:pt idx="0">
                  <c:v>0.05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0.4</c:v>
                </c:pt>
                <c:pt idx="8">
                  <c:v>0.45</c:v>
                </c:pt>
                <c:pt idx="9">
                  <c:v>0.5</c:v>
                </c:pt>
                <c:pt idx="10">
                  <c:v>0.55</c:v>
                </c:pt>
                <c:pt idx="11">
                  <c:v>0.6</c:v>
                </c:pt>
                <c:pt idx="12">
                  <c:v>0.65</c:v>
                </c:pt>
                <c:pt idx="13">
                  <c:v>0.7</c:v>
                </c:pt>
                <c:pt idx="14">
                  <c:v>0.75</c:v>
                </c:pt>
                <c:pt idx="15">
                  <c:v>0.8</c:v>
                </c:pt>
                <c:pt idx="16">
                  <c:v>0.85</c:v>
                </c:pt>
                <c:pt idx="17">
                  <c:v>0.9</c:v>
                </c:pt>
                <c:pt idx="18">
                  <c:v>0.95</c:v>
                </c:pt>
                <c:pt idx="19">
                  <c:v>1</c:v>
                </c:pt>
                <c:pt idx="20">
                  <c:v>1.05</c:v>
                </c:pt>
                <c:pt idx="21">
                  <c:v>1.1</c:v>
                </c:pt>
                <c:pt idx="22">
                  <c:v>1.15</c:v>
                </c:pt>
                <c:pt idx="23">
                  <c:v>1.2</c:v>
                </c:pt>
                <c:pt idx="24">
                  <c:v>1.25</c:v>
                </c:pt>
                <c:pt idx="25">
                  <c:v>1.3</c:v>
                </c:pt>
                <c:pt idx="26">
                  <c:v>1.35</c:v>
                </c:pt>
                <c:pt idx="27">
                  <c:v>1.4</c:v>
                </c:pt>
                <c:pt idx="28">
                  <c:v>1.45</c:v>
                </c:pt>
                <c:pt idx="29">
                  <c:v>1.5</c:v>
                </c:pt>
                <c:pt idx="30">
                  <c:v>1.55</c:v>
                </c:pt>
                <c:pt idx="31">
                  <c:v>1.6</c:v>
                </c:pt>
                <c:pt idx="32">
                  <c:v>1.65</c:v>
                </c:pt>
                <c:pt idx="33">
                  <c:v>1.7</c:v>
                </c:pt>
                <c:pt idx="34">
                  <c:v>1.75</c:v>
                </c:pt>
                <c:pt idx="35">
                  <c:v>1.8</c:v>
                </c:pt>
                <c:pt idx="36">
                  <c:v>1.85</c:v>
                </c:pt>
                <c:pt idx="37">
                  <c:v>1.9</c:v>
                </c:pt>
                <c:pt idx="38">
                  <c:v>1.95</c:v>
                </c:pt>
                <c:pt idx="39">
                  <c:v>2</c:v>
                </c:pt>
                <c:pt idx="40">
                  <c:v>2.05</c:v>
                </c:pt>
                <c:pt idx="41">
                  <c:v>2.1</c:v>
                </c:pt>
                <c:pt idx="42">
                  <c:v>2.15</c:v>
                </c:pt>
                <c:pt idx="43">
                  <c:v>2.2</c:v>
                </c:pt>
                <c:pt idx="44">
                  <c:v>2.25</c:v>
                </c:pt>
                <c:pt idx="45">
                  <c:v>2.3</c:v>
                </c:pt>
                <c:pt idx="46">
                  <c:v>2.35</c:v>
                </c:pt>
                <c:pt idx="47">
                  <c:v>2.4</c:v>
                </c:pt>
                <c:pt idx="48">
                  <c:v>2.45</c:v>
                </c:pt>
                <c:pt idx="49">
                  <c:v>2.5</c:v>
                </c:pt>
                <c:pt idx="50">
                  <c:v>2.55</c:v>
                </c:pt>
                <c:pt idx="51">
                  <c:v>2.6</c:v>
                </c:pt>
                <c:pt idx="52">
                  <c:v>2.65</c:v>
                </c:pt>
                <c:pt idx="53">
                  <c:v>2.7</c:v>
                </c:pt>
                <c:pt idx="54">
                  <c:v>2.75</c:v>
                </c:pt>
                <c:pt idx="55">
                  <c:v>2.8</c:v>
                </c:pt>
                <c:pt idx="56">
                  <c:v>2.85</c:v>
                </c:pt>
                <c:pt idx="57">
                  <c:v>2.9</c:v>
                </c:pt>
                <c:pt idx="58">
                  <c:v>2.95</c:v>
                </c:pt>
                <c:pt idx="59">
                  <c:v>3</c:v>
                </c:pt>
                <c:pt idx="60">
                  <c:v>3.05</c:v>
                </c:pt>
                <c:pt idx="61">
                  <c:v>3.1</c:v>
                </c:pt>
                <c:pt idx="62">
                  <c:v>3.15</c:v>
                </c:pt>
                <c:pt idx="63">
                  <c:v>3.2</c:v>
                </c:pt>
                <c:pt idx="64">
                  <c:v>3.25</c:v>
                </c:pt>
                <c:pt idx="65">
                  <c:v>3.3</c:v>
                </c:pt>
                <c:pt idx="66">
                  <c:v>3.35</c:v>
                </c:pt>
                <c:pt idx="67">
                  <c:v>3.4</c:v>
                </c:pt>
                <c:pt idx="68">
                  <c:v>3.45</c:v>
                </c:pt>
                <c:pt idx="69">
                  <c:v>3.5</c:v>
                </c:pt>
                <c:pt idx="70">
                  <c:v>3.55</c:v>
                </c:pt>
                <c:pt idx="71">
                  <c:v>3.6</c:v>
                </c:pt>
                <c:pt idx="72">
                  <c:v>3.65</c:v>
                </c:pt>
                <c:pt idx="73">
                  <c:v>3.7</c:v>
                </c:pt>
                <c:pt idx="74">
                  <c:v>3.75</c:v>
                </c:pt>
                <c:pt idx="75">
                  <c:v>3.8</c:v>
                </c:pt>
                <c:pt idx="76">
                  <c:v>3.85</c:v>
                </c:pt>
                <c:pt idx="77">
                  <c:v>3.9</c:v>
                </c:pt>
                <c:pt idx="78">
                  <c:v>3.95</c:v>
                </c:pt>
                <c:pt idx="79">
                  <c:v>4</c:v>
                </c:pt>
                <c:pt idx="80">
                  <c:v>4.05</c:v>
                </c:pt>
                <c:pt idx="81">
                  <c:v>4.1</c:v>
                </c:pt>
                <c:pt idx="82">
                  <c:v>4.15</c:v>
                </c:pt>
                <c:pt idx="83">
                  <c:v>4.2</c:v>
                </c:pt>
                <c:pt idx="84">
                  <c:v>4.25</c:v>
                </c:pt>
                <c:pt idx="85">
                  <c:v>4.3</c:v>
                </c:pt>
                <c:pt idx="86">
                  <c:v>4.35</c:v>
                </c:pt>
                <c:pt idx="87">
                  <c:v>4.4</c:v>
                </c:pt>
                <c:pt idx="88">
                  <c:v>4.45</c:v>
                </c:pt>
                <c:pt idx="89">
                  <c:v>4.5</c:v>
                </c:pt>
                <c:pt idx="90">
                  <c:v>4.55</c:v>
                </c:pt>
                <c:pt idx="91">
                  <c:v>4.6</c:v>
                </c:pt>
                <c:pt idx="92">
                  <c:v>4.65</c:v>
                </c:pt>
                <c:pt idx="93">
                  <c:v>4.7</c:v>
                </c:pt>
                <c:pt idx="94">
                  <c:v>4.75</c:v>
                </c:pt>
                <c:pt idx="95">
                  <c:v>4.8</c:v>
                </c:pt>
                <c:pt idx="96">
                  <c:v>4.85</c:v>
                </c:pt>
                <c:pt idx="97">
                  <c:v>4.9</c:v>
                </c:pt>
                <c:pt idx="98">
                  <c:v>4.95</c:v>
                </c:pt>
                <c:pt idx="99">
                  <c:v>5</c:v>
                </c:pt>
                <c:pt idx="100">
                  <c:v>5.05</c:v>
                </c:pt>
                <c:pt idx="101">
                  <c:v>5.1</c:v>
                </c:pt>
                <c:pt idx="102">
                  <c:v>5.15</c:v>
                </c:pt>
                <c:pt idx="103">
                  <c:v>5.2</c:v>
                </c:pt>
                <c:pt idx="104">
                  <c:v>5.25</c:v>
                </c:pt>
                <c:pt idx="105">
                  <c:v>5.3</c:v>
                </c:pt>
                <c:pt idx="106">
                  <c:v>5.35</c:v>
                </c:pt>
                <c:pt idx="107">
                  <c:v>5.4</c:v>
                </c:pt>
                <c:pt idx="108">
                  <c:v>5.45</c:v>
                </c:pt>
                <c:pt idx="109">
                  <c:v>5.5</c:v>
                </c:pt>
                <c:pt idx="110">
                  <c:v>5.55</c:v>
                </c:pt>
                <c:pt idx="111">
                  <c:v>5.6</c:v>
                </c:pt>
                <c:pt idx="112">
                  <c:v>5.65</c:v>
                </c:pt>
                <c:pt idx="113">
                  <c:v>5.7</c:v>
                </c:pt>
                <c:pt idx="114">
                  <c:v>5.75</c:v>
                </c:pt>
                <c:pt idx="115">
                  <c:v>5.8</c:v>
                </c:pt>
                <c:pt idx="116">
                  <c:v>5.85</c:v>
                </c:pt>
                <c:pt idx="117">
                  <c:v>5.9</c:v>
                </c:pt>
                <c:pt idx="118">
                  <c:v>5.95</c:v>
                </c:pt>
                <c:pt idx="119">
                  <c:v>6</c:v>
                </c:pt>
                <c:pt idx="120">
                  <c:v>6.05</c:v>
                </c:pt>
                <c:pt idx="121">
                  <c:v>6.1</c:v>
                </c:pt>
                <c:pt idx="122">
                  <c:v>6.15</c:v>
                </c:pt>
                <c:pt idx="123">
                  <c:v>6.2</c:v>
                </c:pt>
                <c:pt idx="124">
                  <c:v>6.25</c:v>
                </c:pt>
                <c:pt idx="125">
                  <c:v>6.3</c:v>
                </c:pt>
                <c:pt idx="126">
                  <c:v>6.35</c:v>
                </c:pt>
                <c:pt idx="127">
                  <c:v>6.4</c:v>
                </c:pt>
                <c:pt idx="128">
                  <c:v>6.45</c:v>
                </c:pt>
                <c:pt idx="129">
                  <c:v>6.5</c:v>
                </c:pt>
                <c:pt idx="130">
                  <c:v>6.55</c:v>
                </c:pt>
                <c:pt idx="131">
                  <c:v>6.6</c:v>
                </c:pt>
                <c:pt idx="132">
                  <c:v>6.65</c:v>
                </c:pt>
                <c:pt idx="133">
                  <c:v>6.7</c:v>
                </c:pt>
                <c:pt idx="134">
                  <c:v>6.75</c:v>
                </c:pt>
                <c:pt idx="135">
                  <c:v>6.8</c:v>
                </c:pt>
                <c:pt idx="136">
                  <c:v>6.85</c:v>
                </c:pt>
                <c:pt idx="137">
                  <c:v>6.9</c:v>
                </c:pt>
                <c:pt idx="138">
                  <c:v>6.95</c:v>
                </c:pt>
                <c:pt idx="139">
                  <c:v>7</c:v>
                </c:pt>
                <c:pt idx="140">
                  <c:v>7.05</c:v>
                </c:pt>
                <c:pt idx="141">
                  <c:v>7.1</c:v>
                </c:pt>
                <c:pt idx="142">
                  <c:v>7.15</c:v>
                </c:pt>
                <c:pt idx="143">
                  <c:v>7.2</c:v>
                </c:pt>
                <c:pt idx="144">
                  <c:v>7.25</c:v>
                </c:pt>
                <c:pt idx="145">
                  <c:v>7.3</c:v>
                </c:pt>
                <c:pt idx="146">
                  <c:v>7.35</c:v>
                </c:pt>
                <c:pt idx="147">
                  <c:v>7.4</c:v>
                </c:pt>
                <c:pt idx="148">
                  <c:v>7.45</c:v>
                </c:pt>
                <c:pt idx="149">
                  <c:v>7.5</c:v>
                </c:pt>
                <c:pt idx="150">
                  <c:v>7.55</c:v>
                </c:pt>
                <c:pt idx="151">
                  <c:v>7.6</c:v>
                </c:pt>
                <c:pt idx="152">
                  <c:v>7.65</c:v>
                </c:pt>
                <c:pt idx="153">
                  <c:v>7.7</c:v>
                </c:pt>
                <c:pt idx="154">
                  <c:v>7.75</c:v>
                </c:pt>
                <c:pt idx="155">
                  <c:v>7.8</c:v>
                </c:pt>
                <c:pt idx="156">
                  <c:v>7.85</c:v>
                </c:pt>
                <c:pt idx="157">
                  <c:v>7.9</c:v>
                </c:pt>
                <c:pt idx="158">
                  <c:v>7.95</c:v>
                </c:pt>
                <c:pt idx="159">
                  <c:v>8</c:v>
                </c:pt>
                <c:pt idx="160">
                  <c:v>8.05</c:v>
                </c:pt>
                <c:pt idx="161">
                  <c:v>8.1</c:v>
                </c:pt>
                <c:pt idx="162">
                  <c:v>8.15</c:v>
                </c:pt>
                <c:pt idx="163">
                  <c:v>8.2</c:v>
                </c:pt>
                <c:pt idx="164">
                  <c:v>8.25</c:v>
                </c:pt>
                <c:pt idx="165">
                  <c:v>8.3</c:v>
                </c:pt>
                <c:pt idx="166">
                  <c:v>8.35</c:v>
                </c:pt>
                <c:pt idx="167">
                  <c:v>8.4</c:v>
                </c:pt>
                <c:pt idx="168">
                  <c:v>8.45</c:v>
                </c:pt>
                <c:pt idx="169">
                  <c:v>8.5</c:v>
                </c:pt>
                <c:pt idx="170">
                  <c:v>8.55</c:v>
                </c:pt>
                <c:pt idx="171">
                  <c:v>8.6</c:v>
                </c:pt>
                <c:pt idx="172">
                  <c:v>8.65</c:v>
                </c:pt>
                <c:pt idx="173">
                  <c:v>8.7</c:v>
                </c:pt>
                <c:pt idx="174">
                  <c:v>8.75</c:v>
                </c:pt>
                <c:pt idx="175">
                  <c:v>8.8</c:v>
                </c:pt>
                <c:pt idx="176">
                  <c:v>8.85</c:v>
                </c:pt>
                <c:pt idx="177">
                  <c:v>8.9</c:v>
                </c:pt>
                <c:pt idx="178">
                  <c:v>8.95</c:v>
                </c:pt>
                <c:pt idx="179">
                  <c:v>9</c:v>
                </c:pt>
                <c:pt idx="180">
                  <c:v>9.05</c:v>
                </c:pt>
                <c:pt idx="181">
                  <c:v>9.1</c:v>
                </c:pt>
                <c:pt idx="182">
                  <c:v>9.15</c:v>
                </c:pt>
                <c:pt idx="183">
                  <c:v>9.2</c:v>
                </c:pt>
                <c:pt idx="184">
                  <c:v>9.25</c:v>
                </c:pt>
                <c:pt idx="185">
                  <c:v>9.3</c:v>
                </c:pt>
                <c:pt idx="186">
                  <c:v>9.35</c:v>
                </c:pt>
                <c:pt idx="187">
                  <c:v>9.4</c:v>
                </c:pt>
                <c:pt idx="188">
                  <c:v>9.45</c:v>
                </c:pt>
                <c:pt idx="189">
                  <c:v>9.5</c:v>
                </c:pt>
                <c:pt idx="190">
                  <c:v>9.55</c:v>
                </c:pt>
                <c:pt idx="191">
                  <c:v>9.6</c:v>
                </c:pt>
                <c:pt idx="192">
                  <c:v>9.65</c:v>
                </c:pt>
                <c:pt idx="193">
                  <c:v>9.7</c:v>
                </c:pt>
                <c:pt idx="194">
                  <c:v>9.75</c:v>
                </c:pt>
                <c:pt idx="195">
                  <c:v>9.8</c:v>
                </c:pt>
                <c:pt idx="196">
                  <c:v>9.85</c:v>
                </c:pt>
                <c:pt idx="197">
                  <c:v>9.9</c:v>
                </c:pt>
                <c:pt idx="198">
                  <c:v>9.95</c:v>
                </c:pt>
                <c:pt idx="199">
                  <c:v>10</c:v>
                </c:pt>
              </c:numCache>
            </c:numRef>
          </c:xVal>
          <c:yVal>
            <c:numRef>
              <c:f>Calculations!$C$36:$C$235</c:f>
              <c:numCache>
                <c:ptCount val="200"/>
                <c:pt idx="0">
                  <c:v>8.45897010752451</c:v>
                </c:pt>
                <c:pt idx="1">
                  <c:v>7.113117640155689</c:v>
                </c:pt>
                <c:pt idx="2">
                  <c:v>6.4274273515572125</c:v>
                </c:pt>
                <c:pt idx="3">
                  <c:v>5.981395124884881</c:v>
                </c:pt>
                <c:pt idx="4">
                  <c:v>5.656854249492381</c:v>
                </c:pt>
                <c:pt idx="5">
                  <c:v>5.404800619228136</c:v>
                </c:pt>
                <c:pt idx="6">
                  <c:v>5.200474608274954</c:v>
                </c:pt>
                <c:pt idx="7">
                  <c:v>5.029733718731741</c:v>
                </c:pt>
                <c:pt idx="8">
                  <c:v>4.883788668646274</c:v>
                </c:pt>
                <c:pt idx="9">
                  <c:v>4.756828460010884</c:v>
                </c:pt>
                <c:pt idx="10">
                  <c:v>4.644824603666295</c:v>
                </c:pt>
                <c:pt idx="11">
                  <c:v>4.544877465869996</c:v>
                </c:pt>
                <c:pt idx="12">
                  <c:v>4.454835298220727</c:v>
                </c:pt>
                <c:pt idx="13">
                  <c:v>4.373060455716373</c:v>
                </c:pt>
                <c:pt idx="14">
                  <c:v>4.298279727294166</c:v>
                </c:pt>
                <c:pt idx="15">
                  <c:v>4.229485053762256</c:v>
                </c:pt>
                <c:pt idx="16">
                  <c:v>4.165865651397376</c:v>
                </c:pt>
                <c:pt idx="17">
                  <c:v>4.106760384321364</c:v>
                </c:pt>
                <c:pt idx="18">
                  <c:v>4.0516235799198395</c:v>
                </c:pt>
                <c:pt idx="19">
                  <c:v>4</c:v>
                </c:pt>
                <c:pt idx="20">
                  <c:v>3.9515061896922963</c:v>
                </c:pt>
                <c:pt idx="21">
                  <c:v>3.905816358705242</c:v>
                </c:pt>
                <c:pt idx="22">
                  <c:v>3.8626515416026104</c:v>
                </c:pt>
                <c:pt idx="23">
                  <c:v>3.821771168817466</c:v>
                </c:pt>
                <c:pt idx="24">
                  <c:v>3.7829664360127038</c:v>
                </c:pt>
                <c:pt idx="25">
                  <c:v>3.746055032819522</c:v>
                </c:pt>
                <c:pt idx="26">
                  <c:v>3.7108769116183207</c:v>
                </c:pt>
                <c:pt idx="27">
                  <c:v>3.677290860899674</c:v>
                </c:pt>
                <c:pt idx="28">
                  <c:v>3.645171707423176</c:v>
                </c:pt>
                <c:pt idx="29">
                  <c:v>3.614408014439379</c:v>
                </c:pt>
                <c:pt idx="30">
                  <c:v>3.5849001746826894</c:v>
                </c:pt>
                <c:pt idx="31">
                  <c:v>3.5565588200778446</c:v>
                </c:pt>
                <c:pt idx="32">
                  <c:v>3.529303487458166</c:v>
                </c:pt>
                <c:pt idx="33">
                  <c:v>3.503061492688634</c:v>
                </c:pt>
                <c:pt idx="34">
                  <c:v>3.4777669755599305</c:v>
                </c:pt>
                <c:pt idx="35">
                  <c:v>3.453360085481801</c:v>
                </c:pt>
                <c:pt idx="36">
                  <c:v>3.4297862839397038</c:v>
                </c:pt>
                <c:pt idx="37">
                  <c:v>3.4069957443120154</c:v>
                </c:pt>
                <c:pt idx="38">
                  <c:v>3.384942833288463</c:v>
                </c:pt>
                <c:pt idx="39">
                  <c:v>3.363585661014859</c:v>
                </c:pt>
                <c:pt idx="40">
                  <c:v>3.342885689387726</c:v>
                </c:pt>
                <c:pt idx="41">
                  <c:v>3.3228073897651162</c:v>
                </c:pt>
                <c:pt idx="42">
                  <c:v>3.3033179428458856</c:v>
                </c:pt>
                <c:pt idx="43">
                  <c:v>3.2843869746745544</c:v>
                </c:pt>
                <c:pt idx="44">
                  <c:v>3.265986323710903</c:v>
                </c:pt>
                <c:pt idx="45">
                  <c:v>3.2480898347078693</c:v>
                </c:pt>
                <c:pt idx="46">
                  <c:v>3.230673175803314</c:v>
                </c:pt>
                <c:pt idx="47">
                  <c:v>3.213713675778607</c:v>
                </c:pt>
                <c:pt idx="48">
                  <c:v>3.1971901788913084</c:v>
                </c:pt>
                <c:pt idx="49">
                  <c:v>3.1810829150682025</c:v>
                </c:pt>
                <c:pt idx="50">
                  <c:v>3.165373383561944</c:v>
                </c:pt>
                <c:pt idx="51">
                  <c:v>3.150044248441072</c:v>
                </c:pt>
                <c:pt idx="52">
                  <c:v>3.135079244507739</c:v>
                </c:pt>
                <c:pt idx="53">
                  <c:v>3.120463092427621</c:v>
                </c:pt>
                <c:pt idx="54">
                  <c:v>3.106181422017787</c:v>
                </c:pt>
                <c:pt idx="55">
                  <c:v>3.092220702775782</c:v>
                </c:pt>
                <c:pt idx="56">
                  <c:v>3.078568180850552</c:v>
                </c:pt>
                <c:pt idx="57">
                  <c:v>3.0652118217564106</c:v>
                </c:pt>
                <c:pt idx="58">
                  <c:v>3.0521402582177166</c:v>
                </c:pt>
                <c:pt idx="59">
                  <c:v>3.039342742606371</c:v>
                </c:pt>
                <c:pt idx="60">
                  <c:v>3.0268091034985822</c:v>
                </c:pt>
                <c:pt idx="61">
                  <c:v>3.0145297059330893</c:v>
                </c:pt>
                <c:pt idx="62">
                  <c:v>3.0024954150013574</c:v>
                </c:pt>
                <c:pt idx="63">
                  <c:v>2.9906975624424406</c:v>
                </c:pt>
                <c:pt idx="64">
                  <c:v>2.9791279159518584</c:v>
                </c:pt>
                <c:pt idx="65">
                  <c:v>2.967778650946004</c:v>
                </c:pt>
                <c:pt idx="66">
                  <c:v>2.9566423245516944</c:v>
                </c:pt>
                <c:pt idx="67">
                  <c:v>2.9457118516152</c:v>
                </c:pt>
                <c:pt idx="68">
                  <c:v>2.9349804825468007</c:v>
                </c:pt>
                <c:pt idx="69">
                  <c:v>2.924441782836098</c:v>
                </c:pt>
                <c:pt idx="70">
                  <c:v>2.914089614090206</c:v>
                </c:pt>
                <c:pt idx="71">
                  <c:v>2.903918116461908</c:v>
                </c:pt>
                <c:pt idx="72">
                  <c:v>2.893921692348191</c:v>
                </c:pt>
                <c:pt idx="73">
                  <c:v>2.8840949912512563</c:v>
                </c:pt>
                <c:pt idx="74">
                  <c:v>2.874432895704674</c:v>
                </c:pt>
                <c:pt idx="75">
                  <c:v>2.864930508176635</c:v>
                </c:pt>
                <c:pt idx="76">
                  <c:v>2.855583138870589</c:v>
                </c:pt>
                <c:pt idx="77">
                  <c:v>2.846386294351021</c:v>
                </c:pt>
                <c:pt idx="78">
                  <c:v>2.8373356669287544</c:v>
                </c:pt>
                <c:pt idx="79">
                  <c:v>2.8284271247461903</c:v>
                </c:pt>
                <c:pt idx="80">
                  <c:v>2.8196567025081714</c:v>
                </c:pt>
                <c:pt idx="81">
                  <c:v>2.811020592809081</c:v>
                </c:pt>
                <c:pt idx="82">
                  <c:v>2.8025151380110436</c:v>
                </c:pt>
                <c:pt idx="83">
                  <c:v>2.794136822632039</c:v>
                </c:pt>
                <c:pt idx="84">
                  <c:v>2.7858822662062837</c:v>
                </c:pt>
                <c:pt idx="85">
                  <c:v>2.7777482165823795</c:v>
                </c:pt>
                <c:pt idx="86">
                  <c:v>2.7697315436276755</c:v>
                </c:pt>
                <c:pt idx="87">
                  <c:v>2.7618292333098258</c:v>
                </c:pt>
                <c:pt idx="88">
                  <c:v>2.754038382128985</c:v>
                </c:pt>
                <c:pt idx="89">
                  <c:v>2.7463561918761563</c:v>
                </c:pt>
                <c:pt idx="90">
                  <c:v>2.738779964695216</c:v>
                </c:pt>
                <c:pt idx="91">
                  <c:v>2.731307098427877</c:v>
                </c:pt>
                <c:pt idx="92">
                  <c:v>2.7239350822225363</c:v>
                </c:pt>
                <c:pt idx="93">
                  <c:v>2.7166614923893406</c:v>
                </c:pt>
                <c:pt idx="94">
                  <c:v>2.7094839884852573</c:v>
                </c:pt>
                <c:pt idx="95">
                  <c:v>2.7024003096140694</c:v>
                </c:pt>
                <c:pt idx="96">
                  <c:v>2.6954082709274303</c:v>
                </c:pt>
                <c:pt idx="97">
                  <c:v>2.688505760314084</c:v>
                </c:pt>
                <c:pt idx="98">
                  <c:v>2.6816907352653314</c:v>
                </c:pt>
                <c:pt idx="99">
                  <c:v>2.6749612199056885</c:v>
                </c:pt>
                <c:pt idx="100">
                  <c:v>2.6683153021784656</c:v>
                </c:pt>
                <c:pt idx="101">
                  <c:v>2.66175113117676</c:v>
                </c:pt>
                <c:pt idx="102">
                  <c:v>2.655266914610979</c:v>
                </c:pt>
                <c:pt idx="103">
                  <c:v>2.6488609164046784</c:v>
                </c:pt>
                <c:pt idx="104">
                  <c:v>2.642531454411046</c:v>
                </c:pt>
                <c:pt idx="105">
                  <c:v>2.6362768982428815</c:v>
                </c:pt>
                <c:pt idx="106">
                  <c:v>2.6300956672094404</c:v>
                </c:pt>
                <c:pt idx="107">
                  <c:v>2.6239862283539073</c:v>
                </c:pt>
                <c:pt idx="108">
                  <c:v>2.617947094585739</c:v>
                </c:pt>
                <c:pt idx="109">
                  <c:v>2.611976822902442</c:v>
                </c:pt>
                <c:pt idx="110">
                  <c:v>2.606074012695753</c:v>
                </c:pt>
                <c:pt idx="111">
                  <c:v>2.6002373041374764</c:v>
                </c:pt>
                <c:pt idx="112">
                  <c:v>2.5944653766405783</c:v>
                </c:pt>
                <c:pt idx="113">
                  <c:v>2.5887569473913783</c:v>
                </c:pt>
                <c:pt idx="114">
                  <c:v>2.583110769948976</c:v>
                </c:pt>
                <c:pt idx="115">
                  <c:v>2.577525632908274</c:v>
                </c:pt>
                <c:pt idx="116">
                  <c:v>2.5720003586231837</c:v>
                </c:pt>
                <c:pt idx="117">
                  <c:v>2.5665338019868242</c:v>
                </c:pt>
                <c:pt idx="118">
                  <c:v>2.561124849265709</c:v>
                </c:pt>
                <c:pt idx="119">
                  <c:v>2.55577241698509</c:v>
                </c:pt>
                <c:pt idx="120">
                  <c:v>2.5504754508628253</c:v>
                </c:pt>
                <c:pt idx="121">
                  <c:v>2.5452329247892673</c:v>
                </c:pt>
                <c:pt idx="122">
                  <c:v>2.540043839850819</c:v>
                </c:pt>
                <c:pt idx="123">
                  <c:v>2.5349072233949688</c:v>
                </c:pt>
                <c:pt idx="124">
                  <c:v>2.529822128134703</c:v>
                </c:pt>
                <c:pt idx="125">
                  <c:v>2.524787631290356</c:v>
                </c:pt>
                <c:pt idx="126">
                  <c:v>2.5198028337670317</c:v>
                </c:pt>
                <c:pt idx="127">
                  <c:v>2.5148668593658705</c:v>
                </c:pt>
                <c:pt idx="128">
                  <c:v>2.509978854027512</c:v>
                </c:pt>
                <c:pt idx="129">
                  <c:v>2.5051379851061877</c:v>
                </c:pt>
                <c:pt idx="130">
                  <c:v>2.500343440673002</c:v>
                </c:pt>
                <c:pt idx="131">
                  <c:v>2.495594428847</c:v>
                </c:pt>
                <c:pt idx="132">
                  <c:v>2.4908901771527083</c:v>
                </c:pt>
                <c:pt idx="133">
                  <c:v>2.4862299319029297</c:v>
                </c:pt>
                <c:pt idx="134">
                  <c:v>2.481612957605599</c:v>
                </c:pt>
                <c:pt idx="135">
                  <c:v>2.477038536393603</c:v>
                </c:pt>
                <c:pt idx="136">
                  <c:v>2.4725059674765117</c:v>
                </c:pt>
                <c:pt idx="137">
                  <c:v>2.468014566613222</c:v>
                </c:pt>
                <c:pt idx="138">
                  <c:v>2.463563665604575</c:v>
                </c:pt>
                <c:pt idx="139">
                  <c:v>2.459152611805057</c:v>
                </c:pt>
                <c:pt idx="140">
                  <c:v>2.454780767652719</c:v>
                </c:pt>
                <c:pt idx="141">
                  <c:v>2.450447510216534</c:v>
                </c:pt>
                <c:pt idx="142">
                  <c:v>2.4461522307604087</c:v>
                </c:pt>
                <c:pt idx="143">
                  <c:v>2.441894334323138</c:v>
                </c:pt>
                <c:pt idx="144">
                  <c:v>2.4376732393136002</c:v>
                </c:pt>
                <c:pt idx="145">
                  <c:v>2.433488377120557</c:v>
                </c:pt>
                <c:pt idx="146">
                  <c:v>2.4293391917364153</c:v>
                </c:pt>
                <c:pt idx="147">
                  <c:v>2.4252251393943745</c:v>
                </c:pt>
                <c:pt idx="148">
                  <c:v>2.421145688218388</c:v>
                </c:pt>
                <c:pt idx="149">
                  <c:v>2.417100317885415</c:v>
                </c:pt>
                <c:pt idx="150">
                  <c:v>2.413088519299429</c:v>
                </c:pt>
                <c:pt idx="151">
                  <c:v>2.409109794276736</c:v>
                </c:pt>
                <c:pt idx="152">
                  <c:v>2.4051636552420916</c:v>
                </c:pt>
                <c:pt idx="153">
                  <c:v>2.401249624935229</c:v>
                </c:pt>
                <c:pt idx="154">
                  <c:v>2.397367236127331</c:v>
                </c:pt>
                <c:pt idx="155">
                  <c:v>2.393516031347077</c:v>
                </c:pt>
                <c:pt idx="156">
                  <c:v>2.389695562615874</c:v>
                </c:pt>
                <c:pt idx="157">
                  <c:v>2.385905391191897</c:v>
                </c:pt>
                <c:pt idx="158">
                  <c:v>2.3821450873226144</c:v>
                </c:pt>
                <c:pt idx="159">
                  <c:v>2.378414230005442</c:v>
                </c:pt>
                <c:pt idx="160">
                  <c:v>2.3747124067562226</c:v>
                </c:pt>
                <c:pt idx="161">
                  <c:v>2.37103921338523</c:v>
                </c:pt>
                <c:pt idx="162">
                  <c:v>2.3673942537804034</c:v>
                </c:pt>
                <c:pt idx="163">
                  <c:v>2.3637771396975285</c:v>
                </c:pt>
                <c:pt idx="164">
                  <c:v>2.3601874905571236</c:v>
                </c:pt>
                <c:pt idx="165">
                  <c:v>2.356624933247755</c:v>
                </c:pt>
                <c:pt idx="166">
                  <c:v>2.353089101935552</c:v>
                </c:pt>
                <c:pt idx="167">
                  <c:v>2.3495796378796854</c:v>
                </c:pt>
                <c:pt idx="168">
                  <c:v>2.346096189253598</c:v>
                </c:pt>
                <c:pt idx="169">
                  <c:v>2.3426384109717575</c:v>
                </c:pt>
                <c:pt idx="170">
                  <c:v>2.339205964521755</c:v>
                </c:pt>
                <c:pt idx="171">
                  <c:v>2.3357985178015226</c:v>
                </c:pt>
                <c:pt idx="172">
                  <c:v>2.332415744961512</c:v>
                </c:pt>
                <c:pt idx="173">
                  <c:v>2.3290573262516503</c:v>
                </c:pt>
                <c:pt idx="174">
                  <c:v>2.3257229478728774</c:v>
                </c:pt>
                <c:pt idx="175">
                  <c:v>2.322412301833147</c:v>
                </c:pt>
                <c:pt idx="176">
                  <c:v>2.3191250858076877</c:v>
                </c:pt>
                <c:pt idx="177">
                  <c:v>2.3158610030034033</c:v>
                </c:pt>
                <c:pt idx="178">
                  <c:v>2.312619762027257</c:v>
                </c:pt>
                <c:pt idx="179">
                  <c:v>2.309401076758503</c:v>
                </c:pt>
                <c:pt idx="180">
                  <c:v>2.306204666224633</c:v>
                </c:pt>
                <c:pt idx="181">
                  <c:v>2.303030254480902</c:v>
                </c:pt>
                <c:pt idx="182">
                  <c:v>2.2998775704933276</c:v>
                </c:pt>
                <c:pt idx="183">
                  <c:v>2.2967463480250268</c:v>
                </c:pt>
                <c:pt idx="184">
                  <c:v>2.293636325525787</c:v>
                </c:pt>
                <c:pt idx="185">
                  <c:v>2.290547246024763</c:v>
                </c:pt>
                <c:pt idx="186">
                  <c:v>2.2874788570261866</c:v>
                </c:pt>
                <c:pt idx="187">
                  <c:v>2.284430910408003</c:v>
                </c:pt>
                <c:pt idx="188">
                  <c:v>2.2814031623233197</c:v>
                </c:pt>
                <c:pt idx="189">
                  <c:v>2.278395373104589</c:v>
                </c:pt>
                <c:pt idx="190">
                  <c:v>2.27540730717043</c:v>
                </c:pt>
                <c:pt idx="191">
                  <c:v>2.272438732934999</c:v>
                </c:pt>
                <c:pt idx="192">
                  <c:v>2.2694894227198334</c:v>
                </c:pt>
                <c:pt idx="193">
                  <c:v>2.266559152668089</c:v>
                </c:pt>
                <c:pt idx="194">
                  <c:v>2.2636477026610806</c:v>
                </c:pt>
                <c:pt idx="195">
                  <c:v>2.260754856237076</c:v>
                </c:pt>
                <c:pt idx="196">
                  <c:v>2.2578804005122435</c:v>
                </c:pt>
                <c:pt idx="197">
                  <c:v>2.255024126103715</c:v>
                </c:pt>
                <c:pt idx="198">
                  <c:v>2.2521858270546713</c:v>
                </c:pt>
                <c:pt idx="199">
                  <c:v>2.2493653007613963</c:v>
                </c:pt>
              </c:numCache>
            </c:numRef>
          </c:yVal>
          <c:smooth val="1"/>
        </c:ser>
        <c:ser>
          <c:idx val="1"/>
          <c:order val="4"/>
          <c:tx>
            <c:v>Unit value isoquent food</c:v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Calculations!$B$36:$B$235</c:f>
              <c:numCache>
                <c:ptCount val="200"/>
                <c:pt idx="0">
                  <c:v>0.05</c:v>
                </c:pt>
                <c:pt idx="1">
                  <c:v>0.1</c:v>
                </c:pt>
                <c:pt idx="2">
                  <c:v>0.15</c:v>
                </c:pt>
                <c:pt idx="3">
                  <c:v>0.2</c:v>
                </c:pt>
                <c:pt idx="4">
                  <c:v>0.25</c:v>
                </c:pt>
                <c:pt idx="5">
                  <c:v>0.3</c:v>
                </c:pt>
                <c:pt idx="6">
                  <c:v>0.35</c:v>
                </c:pt>
                <c:pt idx="7">
                  <c:v>0.4</c:v>
                </c:pt>
                <c:pt idx="8">
                  <c:v>0.45</c:v>
                </c:pt>
                <c:pt idx="9">
                  <c:v>0.5</c:v>
                </c:pt>
                <c:pt idx="10">
                  <c:v>0.55</c:v>
                </c:pt>
                <c:pt idx="11">
                  <c:v>0.6</c:v>
                </c:pt>
                <c:pt idx="12">
                  <c:v>0.65</c:v>
                </c:pt>
                <c:pt idx="13">
                  <c:v>0.7</c:v>
                </c:pt>
                <c:pt idx="14">
                  <c:v>0.75</c:v>
                </c:pt>
                <c:pt idx="15">
                  <c:v>0.8</c:v>
                </c:pt>
                <c:pt idx="16">
                  <c:v>0.85</c:v>
                </c:pt>
                <c:pt idx="17">
                  <c:v>0.9</c:v>
                </c:pt>
                <c:pt idx="18">
                  <c:v>0.95</c:v>
                </c:pt>
                <c:pt idx="19">
                  <c:v>1</c:v>
                </c:pt>
                <c:pt idx="20">
                  <c:v>1.05</c:v>
                </c:pt>
                <c:pt idx="21">
                  <c:v>1.1</c:v>
                </c:pt>
                <c:pt idx="22">
                  <c:v>1.15</c:v>
                </c:pt>
                <c:pt idx="23">
                  <c:v>1.2</c:v>
                </c:pt>
                <c:pt idx="24">
                  <c:v>1.25</c:v>
                </c:pt>
                <c:pt idx="25">
                  <c:v>1.3</c:v>
                </c:pt>
                <c:pt idx="26">
                  <c:v>1.35</c:v>
                </c:pt>
                <c:pt idx="27">
                  <c:v>1.4</c:v>
                </c:pt>
                <c:pt idx="28">
                  <c:v>1.45</c:v>
                </c:pt>
                <c:pt idx="29">
                  <c:v>1.5</c:v>
                </c:pt>
                <c:pt idx="30">
                  <c:v>1.55</c:v>
                </c:pt>
                <c:pt idx="31">
                  <c:v>1.6</c:v>
                </c:pt>
                <c:pt idx="32">
                  <c:v>1.65</c:v>
                </c:pt>
                <c:pt idx="33">
                  <c:v>1.7</c:v>
                </c:pt>
                <c:pt idx="34">
                  <c:v>1.75</c:v>
                </c:pt>
                <c:pt idx="35">
                  <c:v>1.8</c:v>
                </c:pt>
                <c:pt idx="36">
                  <c:v>1.85</c:v>
                </c:pt>
                <c:pt idx="37">
                  <c:v>1.9</c:v>
                </c:pt>
                <c:pt idx="38">
                  <c:v>1.95</c:v>
                </c:pt>
                <c:pt idx="39">
                  <c:v>2</c:v>
                </c:pt>
                <c:pt idx="40">
                  <c:v>2.05</c:v>
                </c:pt>
                <c:pt idx="41">
                  <c:v>2.1</c:v>
                </c:pt>
                <c:pt idx="42">
                  <c:v>2.15</c:v>
                </c:pt>
                <c:pt idx="43">
                  <c:v>2.2</c:v>
                </c:pt>
                <c:pt idx="44">
                  <c:v>2.25</c:v>
                </c:pt>
                <c:pt idx="45">
                  <c:v>2.3</c:v>
                </c:pt>
                <c:pt idx="46">
                  <c:v>2.35</c:v>
                </c:pt>
                <c:pt idx="47">
                  <c:v>2.4</c:v>
                </c:pt>
                <c:pt idx="48">
                  <c:v>2.45</c:v>
                </c:pt>
                <c:pt idx="49">
                  <c:v>2.5</c:v>
                </c:pt>
                <c:pt idx="50">
                  <c:v>2.55</c:v>
                </c:pt>
                <c:pt idx="51">
                  <c:v>2.6</c:v>
                </c:pt>
                <c:pt idx="52">
                  <c:v>2.65</c:v>
                </c:pt>
                <c:pt idx="53">
                  <c:v>2.7</c:v>
                </c:pt>
                <c:pt idx="54">
                  <c:v>2.75</c:v>
                </c:pt>
                <c:pt idx="55">
                  <c:v>2.8</c:v>
                </c:pt>
                <c:pt idx="56">
                  <c:v>2.85</c:v>
                </c:pt>
                <c:pt idx="57">
                  <c:v>2.9</c:v>
                </c:pt>
                <c:pt idx="58">
                  <c:v>2.95</c:v>
                </c:pt>
                <c:pt idx="59">
                  <c:v>3</c:v>
                </c:pt>
                <c:pt idx="60">
                  <c:v>3.05</c:v>
                </c:pt>
                <c:pt idx="61">
                  <c:v>3.1</c:v>
                </c:pt>
                <c:pt idx="62">
                  <c:v>3.15</c:v>
                </c:pt>
                <c:pt idx="63">
                  <c:v>3.2</c:v>
                </c:pt>
                <c:pt idx="64">
                  <c:v>3.25</c:v>
                </c:pt>
                <c:pt idx="65">
                  <c:v>3.3</c:v>
                </c:pt>
                <c:pt idx="66">
                  <c:v>3.35</c:v>
                </c:pt>
                <c:pt idx="67">
                  <c:v>3.4</c:v>
                </c:pt>
                <c:pt idx="68">
                  <c:v>3.45</c:v>
                </c:pt>
                <c:pt idx="69">
                  <c:v>3.5</c:v>
                </c:pt>
                <c:pt idx="70">
                  <c:v>3.55</c:v>
                </c:pt>
                <c:pt idx="71">
                  <c:v>3.6</c:v>
                </c:pt>
                <c:pt idx="72">
                  <c:v>3.65</c:v>
                </c:pt>
                <c:pt idx="73">
                  <c:v>3.7</c:v>
                </c:pt>
                <c:pt idx="74">
                  <c:v>3.75</c:v>
                </c:pt>
                <c:pt idx="75">
                  <c:v>3.8</c:v>
                </c:pt>
                <c:pt idx="76">
                  <c:v>3.85</c:v>
                </c:pt>
                <c:pt idx="77">
                  <c:v>3.9</c:v>
                </c:pt>
                <c:pt idx="78">
                  <c:v>3.95</c:v>
                </c:pt>
                <c:pt idx="79">
                  <c:v>4</c:v>
                </c:pt>
                <c:pt idx="80">
                  <c:v>4.05</c:v>
                </c:pt>
                <c:pt idx="81">
                  <c:v>4.1</c:v>
                </c:pt>
                <c:pt idx="82">
                  <c:v>4.15</c:v>
                </c:pt>
                <c:pt idx="83">
                  <c:v>4.2</c:v>
                </c:pt>
                <c:pt idx="84">
                  <c:v>4.25</c:v>
                </c:pt>
                <c:pt idx="85">
                  <c:v>4.3</c:v>
                </c:pt>
                <c:pt idx="86">
                  <c:v>4.35</c:v>
                </c:pt>
                <c:pt idx="87">
                  <c:v>4.4</c:v>
                </c:pt>
                <c:pt idx="88">
                  <c:v>4.45</c:v>
                </c:pt>
                <c:pt idx="89">
                  <c:v>4.5</c:v>
                </c:pt>
                <c:pt idx="90">
                  <c:v>4.55</c:v>
                </c:pt>
                <c:pt idx="91">
                  <c:v>4.6</c:v>
                </c:pt>
                <c:pt idx="92">
                  <c:v>4.65</c:v>
                </c:pt>
                <c:pt idx="93">
                  <c:v>4.7</c:v>
                </c:pt>
                <c:pt idx="94">
                  <c:v>4.75</c:v>
                </c:pt>
                <c:pt idx="95">
                  <c:v>4.8</c:v>
                </c:pt>
                <c:pt idx="96">
                  <c:v>4.85</c:v>
                </c:pt>
                <c:pt idx="97">
                  <c:v>4.9</c:v>
                </c:pt>
                <c:pt idx="98">
                  <c:v>4.95</c:v>
                </c:pt>
                <c:pt idx="99">
                  <c:v>5</c:v>
                </c:pt>
                <c:pt idx="100">
                  <c:v>5.05</c:v>
                </c:pt>
                <c:pt idx="101">
                  <c:v>5.1</c:v>
                </c:pt>
                <c:pt idx="102">
                  <c:v>5.15</c:v>
                </c:pt>
                <c:pt idx="103">
                  <c:v>5.2</c:v>
                </c:pt>
                <c:pt idx="104">
                  <c:v>5.25</c:v>
                </c:pt>
                <c:pt idx="105">
                  <c:v>5.3</c:v>
                </c:pt>
                <c:pt idx="106">
                  <c:v>5.35</c:v>
                </c:pt>
                <c:pt idx="107">
                  <c:v>5.4</c:v>
                </c:pt>
                <c:pt idx="108">
                  <c:v>5.45</c:v>
                </c:pt>
                <c:pt idx="109">
                  <c:v>5.5</c:v>
                </c:pt>
                <c:pt idx="110">
                  <c:v>5.55</c:v>
                </c:pt>
                <c:pt idx="111">
                  <c:v>5.6</c:v>
                </c:pt>
                <c:pt idx="112">
                  <c:v>5.65</c:v>
                </c:pt>
                <c:pt idx="113">
                  <c:v>5.7</c:v>
                </c:pt>
                <c:pt idx="114">
                  <c:v>5.75</c:v>
                </c:pt>
                <c:pt idx="115">
                  <c:v>5.8</c:v>
                </c:pt>
                <c:pt idx="116">
                  <c:v>5.85</c:v>
                </c:pt>
                <c:pt idx="117">
                  <c:v>5.9</c:v>
                </c:pt>
                <c:pt idx="118">
                  <c:v>5.95</c:v>
                </c:pt>
                <c:pt idx="119">
                  <c:v>6</c:v>
                </c:pt>
                <c:pt idx="120">
                  <c:v>6.05</c:v>
                </c:pt>
                <c:pt idx="121">
                  <c:v>6.1</c:v>
                </c:pt>
                <c:pt idx="122">
                  <c:v>6.15</c:v>
                </c:pt>
                <c:pt idx="123">
                  <c:v>6.2</c:v>
                </c:pt>
                <c:pt idx="124">
                  <c:v>6.25</c:v>
                </c:pt>
                <c:pt idx="125">
                  <c:v>6.3</c:v>
                </c:pt>
                <c:pt idx="126">
                  <c:v>6.35</c:v>
                </c:pt>
                <c:pt idx="127">
                  <c:v>6.4</c:v>
                </c:pt>
                <c:pt idx="128">
                  <c:v>6.45</c:v>
                </c:pt>
                <c:pt idx="129">
                  <c:v>6.5</c:v>
                </c:pt>
                <c:pt idx="130">
                  <c:v>6.55</c:v>
                </c:pt>
                <c:pt idx="131">
                  <c:v>6.6</c:v>
                </c:pt>
                <c:pt idx="132">
                  <c:v>6.65</c:v>
                </c:pt>
                <c:pt idx="133">
                  <c:v>6.7</c:v>
                </c:pt>
                <c:pt idx="134">
                  <c:v>6.75</c:v>
                </c:pt>
                <c:pt idx="135">
                  <c:v>6.8</c:v>
                </c:pt>
                <c:pt idx="136">
                  <c:v>6.85</c:v>
                </c:pt>
                <c:pt idx="137">
                  <c:v>6.9</c:v>
                </c:pt>
                <c:pt idx="138">
                  <c:v>6.95</c:v>
                </c:pt>
                <c:pt idx="139">
                  <c:v>7</c:v>
                </c:pt>
                <c:pt idx="140">
                  <c:v>7.05</c:v>
                </c:pt>
                <c:pt idx="141">
                  <c:v>7.1</c:v>
                </c:pt>
                <c:pt idx="142">
                  <c:v>7.15</c:v>
                </c:pt>
                <c:pt idx="143">
                  <c:v>7.2</c:v>
                </c:pt>
                <c:pt idx="144">
                  <c:v>7.25</c:v>
                </c:pt>
                <c:pt idx="145">
                  <c:v>7.3</c:v>
                </c:pt>
                <c:pt idx="146">
                  <c:v>7.35</c:v>
                </c:pt>
                <c:pt idx="147">
                  <c:v>7.4</c:v>
                </c:pt>
                <c:pt idx="148">
                  <c:v>7.45</c:v>
                </c:pt>
                <c:pt idx="149">
                  <c:v>7.5</c:v>
                </c:pt>
                <c:pt idx="150">
                  <c:v>7.55</c:v>
                </c:pt>
                <c:pt idx="151">
                  <c:v>7.6</c:v>
                </c:pt>
                <c:pt idx="152">
                  <c:v>7.65</c:v>
                </c:pt>
                <c:pt idx="153">
                  <c:v>7.7</c:v>
                </c:pt>
                <c:pt idx="154">
                  <c:v>7.75</c:v>
                </c:pt>
                <c:pt idx="155">
                  <c:v>7.8</c:v>
                </c:pt>
                <c:pt idx="156">
                  <c:v>7.85</c:v>
                </c:pt>
                <c:pt idx="157">
                  <c:v>7.9</c:v>
                </c:pt>
                <c:pt idx="158">
                  <c:v>7.95</c:v>
                </c:pt>
                <c:pt idx="159">
                  <c:v>8</c:v>
                </c:pt>
                <c:pt idx="160">
                  <c:v>8.05</c:v>
                </c:pt>
                <c:pt idx="161">
                  <c:v>8.1</c:v>
                </c:pt>
                <c:pt idx="162">
                  <c:v>8.15</c:v>
                </c:pt>
                <c:pt idx="163">
                  <c:v>8.2</c:v>
                </c:pt>
                <c:pt idx="164">
                  <c:v>8.25</c:v>
                </c:pt>
                <c:pt idx="165">
                  <c:v>8.3</c:v>
                </c:pt>
                <c:pt idx="166">
                  <c:v>8.35</c:v>
                </c:pt>
                <c:pt idx="167">
                  <c:v>8.4</c:v>
                </c:pt>
                <c:pt idx="168">
                  <c:v>8.45</c:v>
                </c:pt>
                <c:pt idx="169">
                  <c:v>8.5</c:v>
                </c:pt>
                <c:pt idx="170">
                  <c:v>8.55</c:v>
                </c:pt>
                <c:pt idx="171">
                  <c:v>8.6</c:v>
                </c:pt>
                <c:pt idx="172">
                  <c:v>8.65</c:v>
                </c:pt>
                <c:pt idx="173">
                  <c:v>8.7</c:v>
                </c:pt>
                <c:pt idx="174">
                  <c:v>8.75</c:v>
                </c:pt>
                <c:pt idx="175">
                  <c:v>8.8</c:v>
                </c:pt>
                <c:pt idx="176">
                  <c:v>8.85</c:v>
                </c:pt>
                <c:pt idx="177">
                  <c:v>8.9</c:v>
                </c:pt>
                <c:pt idx="178">
                  <c:v>8.95</c:v>
                </c:pt>
                <c:pt idx="179">
                  <c:v>9</c:v>
                </c:pt>
                <c:pt idx="180">
                  <c:v>9.05</c:v>
                </c:pt>
                <c:pt idx="181">
                  <c:v>9.1</c:v>
                </c:pt>
                <c:pt idx="182">
                  <c:v>9.15</c:v>
                </c:pt>
                <c:pt idx="183">
                  <c:v>9.2</c:v>
                </c:pt>
                <c:pt idx="184">
                  <c:v>9.25</c:v>
                </c:pt>
                <c:pt idx="185">
                  <c:v>9.3</c:v>
                </c:pt>
                <c:pt idx="186">
                  <c:v>9.35</c:v>
                </c:pt>
                <c:pt idx="187">
                  <c:v>9.4</c:v>
                </c:pt>
                <c:pt idx="188">
                  <c:v>9.45</c:v>
                </c:pt>
                <c:pt idx="189">
                  <c:v>9.5</c:v>
                </c:pt>
                <c:pt idx="190">
                  <c:v>9.55</c:v>
                </c:pt>
                <c:pt idx="191">
                  <c:v>9.6</c:v>
                </c:pt>
                <c:pt idx="192">
                  <c:v>9.65</c:v>
                </c:pt>
                <c:pt idx="193">
                  <c:v>9.7</c:v>
                </c:pt>
                <c:pt idx="194">
                  <c:v>9.75</c:v>
                </c:pt>
                <c:pt idx="195">
                  <c:v>9.8</c:v>
                </c:pt>
                <c:pt idx="196">
                  <c:v>9.85</c:v>
                </c:pt>
                <c:pt idx="197">
                  <c:v>9.9</c:v>
                </c:pt>
                <c:pt idx="198">
                  <c:v>9.95</c:v>
                </c:pt>
                <c:pt idx="199">
                  <c:v>10</c:v>
                </c:pt>
              </c:numCache>
            </c:numRef>
          </c:xVal>
          <c:yVal>
            <c:numRef>
              <c:f>Calculations!$D$36:$D$235</c:f>
              <c:numCache>
                <c:ptCount val="200"/>
                <c:pt idx="0">
                  <c:v>40960000.00000005</c:v>
                </c:pt>
                <c:pt idx="1">
                  <c:v>2560000.0000000023</c:v>
                </c:pt>
                <c:pt idx="2">
                  <c:v>505679.0123456798</c:v>
                </c:pt>
                <c:pt idx="3">
                  <c:v>160000.00000000026</c:v>
                </c:pt>
                <c:pt idx="4">
                  <c:v>65536.00000000001</c:v>
                </c:pt>
                <c:pt idx="5">
                  <c:v>31604.938271605028</c:v>
                </c:pt>
                <c:pt idx="6">
                  <c:v>17059.558517284495</c:v>
                </c:pt>
                <c:pt idx="7">
                  <c:v>10000.000000000015</c:v>
                </c:pt>
                <c:pt idx="8">
                  <c:v>6242.950769699747</c:v>
                </c:pt>
                <c:pt idx="9">
                  <c:v>4096.000000000006</c:v>
                </c:pt>
                <c:pt idx="10">
                  <c:v>2797.6231131753334</c:v>
                </c:pt>
                <c:pt idx="11">
                  <c:v>1975.3086419753129</c:v>
                </c:pt>
                <c:pt idx="12">
                  <c:v>1434.1234550610995</c:v>
                </c:pt>
                <c:pt idx="13">
                  <c:v>1066.2224073302807</c:v>
                </c:pt>
                <c:pt idx="14">
                  <c:v>809.0864197530868</c:v>
                </c:pt>
                <c:pt idx="15">
                  <c:v>625.0000000000007</c:v>
                </c:pt>
                <c:pt idx="16">
                  <c:v>490.41558410459726</c:v>
                </c:pt>
                <c:pt idx="17">
                  <c:v>390.1844231062341</c:v>
                </c:pt>
                <c:pt idx="18">
                  <c:v>314.3008417676356</c:v>
                </c:pt>
                <c:pt idx="19">
                  <c:v>256.0000000000003</c:v>
                </c:pt>
                <c:pt idx="20">
                  <c:v>210.61183354672212</c:v>
                </c:pt>
                <c:pt idx="21">
                  <c:v>174.8514445734581</c:v>
                </c:pt>
                <c:pt idx="22">
                  <c:v>146.36883087181658</c:v>
                </c:pt>
                <c:pt idx="23">
                  <c:v>123.45679012345688</c:v>
                </c:pt>
                <c:pt idx="24">
                  <c:v>104.85760000000019</c:v>
                </c:pt>
                <c:pt idx="25">
                  <c:v>89.63271594131868</c:v>
                </c:pt>
                <c:pt idx="26">
                  <c:v>77.07346629258942</c:v>
                </c:pt>
                <c:pt idx="27">
                  <c:v>66.63890045814249</c:v>
                </c:pt>
                <c:pt idx="28">
                  <c:v>57.91191902511177</c:v>
                </c:pt>
                <c:pt idx="29">
                  <c:v>50.56790123456798</c:v>
                </c:pt>
                <c:pt idx="30">
                  <c:v>44.35199632710032</c:v>
                </c:pt>
                <c:pt idx="31">
                  <c:v>39.062500000000014</c:v>
                </c:pt>
                <c:pt idx="32">
                  <c:v>34.538556952781896</c:v>
                </c:pt>
                <c:pt idx="33">
                  <c:v>30.650974006537325</c:v>
                </c:pt>
                <c:pt idx="34">
                  <c:v>27.295293627655155</c:v>
                </c:pt>
                <c:pt idx="35">
                  <c:v>24.38652644413962</c:v>
                </c:pt>
                <c:pt idx="36">
                  <c:v>21.855112767793184</c:v>
                </c:pt>
                <c:pt idx="37">
                  <c:v>19.64380261047722</c:v>
                </c:pt>
                <c:pt idx="38">
                  <c:v>17.70522784026048</c:v>
                </c:pt>
                <c:pt idx="39">
                  <c:v>16.00000000000003</c:v>
                </c:pt>
                <c:pt idx="40">
                  <c:v>14.495210316796085</c:v>
                </c:pt>
                <c:pt idx="41">
                  <c:v>13.163239596670122</c:v>
                </c:pt>
                <c:pt idx="42">
                  <c:v>11.980808476422014</c:v>
                </c:pt>
                <c:pt idx="43">
                  <c:v>10.928215285841128</c:v>
                </c:pt>
                <c:pt idx="44">
                  <c:v>9.988721231519587</c:v>
                </c:pt>
                <c:pt idx="45">
                  <c:v>9.148051929488538</c:v>
                </c:pt>
                <c:pt idx="46">
                  <c:v>8.393991328531518</c:v>
                </c:pt>
                <c:pt idx="47">
                  <c:v>7.716049382716058</c:v>
                </c:pt>
                <c:pt idx="48">
                  <c:v>7.105188886832349</c:v>
                </c:pt>
                <c:pt idx="49">
                  <c:v>6.553600000000005</c:v>
                </c:pt>
                <c:pt idx="50">
                  <c:v>6.05451338400737</c:v>
                </c:pt>
                <c:pt idx="51">
                  <c:v>5.602044746332417</c:v>
                </c:pt>
                <c:pt idx="52">
                  <c:v>5.191065031396698</c:v>
                </c:pt>
                <c:pt idx="53">
                  <c:v>4.81709164328684</c:v>
                </c:pt>
                <c:pt idx="54">
                  <c:v>4.476196981080529</c:v>
                </c:pt>
                <c:pt idx="55">
                  <c:v>4.164931278633909</c:v>
                </c:pt>
                <c:pt idx="56">
                  <c:v>3.8802573057732763</c:v>
                </c:pt>
                <c:pt idx="57">
                  <c:v>3.619494939069486</c:v>
                </c:pt>
                <c:pt idx="58">
                  <c:v>3.3802739721957655</c:v>
                </c:pt>
                <c:pt idx="59">
                  <c:v>3.1604938271604945</c:v>
                </c:pt>
                <c:pt idx="60">
                  <c:v>2.958289063120113</c:v>
                </c:pt>
                <c:pt idx="61">
                  <c:v>2.7719997704437724</c:v>
                </c:pt>
                <c:pt idx="62">
                  <c:v>2.600146093169405</c:v>
                </c:pt>
                <c:pt idx="63">
                  <c:v>2.441406250000002</c:v>
                </c:pt>
                <c:pt idx="64">
                  <c:v>2.294597528097756</c:v>
                </c:pt>
                <c:pt idx="65">
                  <c:v>2.1586598095488667</c:v>
                </c:pt>
                <c:pt idx="66">
                  <c:v>2.032641260999823</c:v>
                </c:pt>
                <c:pt idx="67">
                  <c:v>1.9156858754085824</c:v>
                </c:pt>
                <c:pt idx="68">
                  <c:v>1.807022603355762</c:v>
                </c:pt>
                <c:pt idx="69">
                  <c:v>1.7059558517284474</c:v>
                </c:pt>
                <c:pt idx="70">
                  <c:v>1.611857161279493</c:v>
                </c:pt>
                <c:pt idx="71">
                  <c:v>1.5241579027587284</c:v>
                </c:pt>
                <c:pt idx="72">
                  <c:v>1.4423428549676727</c:v>
                </c:pt>
                <c:pt idx="73">
                  <c:v>1.3659445479870724</c:v>
                </c:pt>
                <c:pt idx="74">
                  <c:v>1.2945382716049405</c:v>
                </c:pt>
                <c:pt idx="75">
                  <c:v>1.2277376631548278</c:v>
                </c:pt>
                <c:pt idx="76">
                  <c:v>1.1651908009893093</c:v>
                </c:pt>
                <c:pt idx="77">
                  <c:v>1.1065767400162798</c:v>
                </c:pt>
                <c:pt idx="78">
                  <c:v>1.0516024344082888</c:v>
                </c:pt>
                <c:pt idx="79">
                  <c:v>1.0000000000000022</c:v>
                </c:pt>
                <c:pt idx="80">
                  <c:v>0.9515242752171544</c:v>
                </c:pt>
                <c:pt idx="81">
                  <c:v>0.9059506447997558</c:v>
                </c:pt>
                <c:pt idx="82">
                  <c:v>0.8630730952323407</c:v>
                </c:pt>
                <c:pt idx="83">
                  <c:v>0.8227024747918829</c:v>
                </c:pt>
                <c:pt idx="84">
                  <c:v>0.7846649345673552</c:v>
                </c:pt>
                <c:pt idx="85">
                  <c:v>0.7488005297763753</c:v>
                </c:pt>
                <c:pt idx="86">
                  <c:v>0.7149619632729836</c:v>
                </c:pt>
                <c:pt idx="87">
                  <c:v>0.6830134553650713</c:v>
                </c:pt>
                <c:pt idx="88">
                  <c:v>0.6528297259895451</c:v>
                </c:pt>
                <c:pt idx="89">
                  <c:v>0.6242950769699736</c:v>
                </c:pt>
                <c:pt idx="90">
                  <c:v>0.5973025635406488</c:v>
                </c:pt>
                <c:pt idx="91">
                  <c:v>0.5717532455930339</c:v>
                </c:pt>
                <c:pt idx="92">
                  <c:v>0.5475555102111156</c:v>
                </c:pt>
                <c:pt idx="93">
                  <c:v>0.5246244580332202</c:v>
                </c:pt>
                <c:pt idx="94">
                  <c:v>0.5028813468282168</c:v>
                </c:pt>
                <c:pt idx="95">
                  <c:v>0.4822530864197533</c:v>
                </c:pt>
                <c:pt idx="96">
                  <c:v>0.4626717797470879</c:v>
                </c:pt>
                <c:pt idx="97">
                  <c:v>0.4440743054270218</c:v>
                </c:pt>
                <c:pt idx="98">
                  <c:v>0.426401937688665</c:v>
                </c:pt>
                <c:pt idx="99">
                  <c:v>0.40960000000000046</c:v>
                </c:pt>
                <c:pt idx="100">
                  <c:v>0.3936175491001617</c:v>
                </c:pt>
                <c:pt idx="101">
                  <c:v>0.37840708650046084</c:v>
                </c:pt>
                <c:pt idx="102">
                  <c:v>0.3639242948262666</c:v>
                </c:pt>
                <c:pt idx="103">
                  <c:v>0.35012779664577587</c:v>
                </c:pt>
                <c:pt idx="104">
                  <c:v>0.33697893367475457</c:v>
                </c:pt>
                <c:pt idx="105">
                  <c:v>0.3244415644622935</c:v>
                </c:pt>
                <c:pt idx="106">
                  <c:v>0.3124818788546668</c:v>
                </c:pt>
                <c:pt idx="107">
                  <c:v>0.30106822770542735</c:v>
                </c:pt>
                <c:pt idx="108">
                  <c:v>0.29017096645230467</c:v>
                </c:pt>
                <c:pt idx="109">
                  <c:v>0.27976231131753343</c:v>
                </c:pt>
                <c:pt idx="110">
                  <c:v>0.2698162070097924</c:v>
                </c:pt>
                <c:pt idx="111">
                  <c:v>0.26030820491461915</c:v>
                </c:pt>
                <c:pt idx="112">
                  <c:v>0.2512153508574726</c:v>
                </c:pt>
                <c:pt idx="113">
                  <c:v>0.24251608161082983</c:v>
                </c:pt>
                <c:pt idx="114">
                  <c:v>0.23419012939490663</c:v>
                </c:pt>
                <c:pt idx="115">
                  <c:v>0.22621843369184266</c:v>
                </c:pt>
                <c:pt idx="116">
                  <c:v>0.2185830597563024</c:v>
                </c:pt>
                <c:pt idx="117">
                  <c:v>0.21126712326223526</c:v>
                </c:pt>
                <c:pt idx="118">
                  <c:v>0.204254720576675</c:v>
                </c:pt>
                <c:pt idx="119">
                  <c:v>0.19753086419753105</c:v>
                </c:pt>
                <c:pt idx="120">
                  <c:v>0.19108142293390695</c:v>
                </c:pt>
                <c:pt idx="121">
                  <c:v>0.18489306644500708</c:v>
                </c:pt>
                <c:pt idx="122">
                  <c:v>0.1789532137876059</c:v>
                </c:pt>
                <c:pt idx="123">
                  <c:v>0.17324998565273556</c:v>
                </c:pt>
                <c:pt idx="124">
                  <c:v>0.16777216000000014</c:v>
                </c:pt>
                <c:pt idx="125">
                  <c:v>0.16250913082308804</c:v>
                </c:pt>
                <c:pt idx="126">
                  <c:v>0.1574508698028496</c:v>
                </c:pt>
                <c:pt idx="127">
                  <c:v>0.152587890625</c:v>
                </c:pt>
                <c:pt idx="128">
                  <c:v>0.14791121575829635</c:v>
                </c:pt>
                <c:pt idx="129">
                  <c:v>0.1434123455061099</c:v>
                </c:pt>
                <c:pt idx="130">
                  <c:v>0.1390832291598476</c:v>
                </c:pt>
                <c:pt idx="131">
                  <c:v>0.1349162380968042</c:v>
                </c:pt>
                <c:pt idx="132">
                  <c:v>0.13090414067789902</c:v>
                </c:pt>
                <c:pt idx="133">
                  <c:v>0.12704007881248888</c:v>
                </c:pt>
                <c:pt idx="134">
                  <c:v>0.12331754606814309</c:v>
                </c:pt>
                <c:pt idx="135">
                  <c:v>0.1197303672130363</c:v>
                </c:pt>
                <c:pt idx="136">
                  <c:v>0.11627267908753926</c:v>
                </c:pt>
                <c:pt idx="137">
                  <c:v>0.1129389127097349</c:v>
                </c:pt>
                <c:pt idx="138">
                  <c:v>0.10972377652705233</c:v>
                </c:pt>
                <c:pt idx="139">
                  <c:v>0.10662224073302802</c:v>
                </c:pt>
                <c:pt idx="140">
                  <c:v>0.10362952257446321</c:v>
                </c:pt>
                <c:pt idx="141">
                  <c:v>0.1007410725799684</c:v>
                </c:pt>
                <c:pt idx="142">
                  <c:v>0.09795256164613739</c:v>
                </c:pt>
                <c:pt idx="143">
                  <c:v>0.09525986892242039</c:v>
                </c:pt>
                <c:pt idx="144">
                  <c:v>0.09265907044017886</c:v>
                </c:pt>
                <c:pt idx="145">
                  <c:v>0.09014642843547953</c:v>
                </c:pt>
                <c:pt idx="146">
                  <c:v>0.08771838131891792</c:v>
                </c:pt>
                <c:pt idx="147">
                  <c:v>0.08537153424919203</c:v>
                </c:pt>
                <c:pt idx="148">
                  <c:v>0.08310265027032167</c:v>
                </c:pt>
                <c:pt idx="149">
                  <c:v>0.08090864197530873</c:v>
                </c:pt>
                <c:pt idx="150">
                  <c:v>0.07878656366172374</c:v>
                </c:pt>
                <c:pt idx="151">
                  <c:v>0.07673360394717677</c:v>
                </c:pt>
                <c:pt idx="152">
                  <c:v>0.0747470788149058</c:v>
                </c:pt>
                <c:pt idx="153">
                  <c:v>0.07282442506183177</c:v>
                </c:pt>
                <c:pt idx="154">
                  <c:v>0.07096319412336054</c:v>
                </c:pt>
                <c:pt idx="155">
                  <c:v>0.06916104625101742</c:v>
                </c:pt>
                <c:pt idx="156">
                  <c:v>0.0674157450206565</c:v>
                </c:pt>
                <c:pt idx="157">
                  <c:v>0.065725152150518</c:v>
                </c:pt>
                <c:pt idx="158">
                  <c:v>0.06408722260983567</c:v>
                </c:pt>
                <c:pt idx="159">
                  <c:v>0.0625000000000001</c:v>
                </c:pt>
                <c:pt idx="160">
                  <c:v>0.06096161219151036</c:v>
                </c:pt>
                <c:pt idx="161">
                  <c:v>0.05947026720107208</c:v>
                </c:pt>
                <c:pt idx="162">
                  <c:v>0.05802424929424009</c:v>
                </c:pt>
                <c:pt idx="163">
                  <c:v>0.056621915299984706</c:v>
                </c:pt>
                <c:pt idx="164">
                  <c:v>0.055261691124451034</c:v>
                </c:pt>
                <c:pt idx="165">
                  <c:v>0.05394206845202134</c:v>
                </c:pt>
                <c:pt idx="166">
                  <c:v>0.05266160162256678</c:v>
                </c:pt>
                <c:pt idx="167">
                  <c:v>0.051418904674492644</c:v>
                </c:pt>
                <c:pt idx="168">
                  <c:v>0.050212648543856986</c:v>
                </c:pt>
                <c:pt idx="169">
                  <c:v>0.049041558410459665</c:v>
                </c:pt>
                <c:pt idx="170">
                  <c:v>0.047904411182386135</c:v>
                </c:pt>
                <c:pt idx="171">
                  <c:v>0.04680003311102349</c:v>
                </c:pt>
                <c:pt idx="172">
                  <c:v>0.045727297529074465</c:v>
                </c:pt>
                <c:pt idx="173">
                  <c:v>0.044685122704561535</c:v>
                </c:pt>
                <c:pt idx="174">
                  <c:v>0.04367246980424828</c:v>
                </c:pt>
                <c:pt idx="175">
                  <c:v>0.04268834096031695</c:v>
                </c:pt>
                <c:pt idx="176">
                  <c:v>0.04173177743451561</c:v>
                </c:pt>
                <c:pt idx="177">
                  <c:v>0.040801857874346606</c:v>
                </c:pt>
                <c:pt idx="178">
                  <c:v>0.03989769665619729</c:v>
                </c:pt>
                <c:pt idx="179">
                  <c:v>0.03901844231062337</c:v>
                </c:pt>
                <c:pt idx="180">
                  <c:v>0.038163276025282813</c:v>
                </c:pt>
                <c:pt idx="181">
                  <c:v>0.03733141022129057</c:v>
                </c:pt>
                <c:pt idx="182">
                  <c:v>0.036522087199013724</c:v>
                </c:pt>
                <c:pt idx="183">
                  <c:v>0.035734577849564644</c:v>
                </c:pt>
                <c:pt idx="184">
                  <c:v>0.034968180428469074</c:v>
                </c:pt>
                <c:pt idx="185">
                  <c:v>0.034222219388194725</c:v>
                </c:pt>
                <c:pt idx="186">
                  <c:v>0.03349604426641603</c:v>
                </c:pt>
                <c:pt idx="187">
                  <c:v>0.03278902862707625</c:v>
                </c:pt>
                <c:pt idx="188">
                  <c:v>0.03210056905147416</c:v>
                </c:pt>
                <c:pt idx="189">
                  <c:v>0.03143008417676353</c:v>
                </c:pt>
                <c:pt idx="190">
                  <c:v>0.030777013779403322</c:v>
                </c:pt>
                <c:pt idx="191">
                  <c:v>0.03014081790123457</c:v>
                </c:pt>
                <c:pt idx="192">
                  <c:v>0.029520976015993666</c:v>
                </c:pt>
                <c:pt idx="193">
                  <c:v>0.02891698623419299</c:v>
                </c:pt>
                <c:pt idx="194">
                  <c:v>0.02832836454441672</c:v>
                </c:pt>
                <c:pt idx="195">
                  <c:v>0.027754644089188853</c:v>
                </c:pt>
                <c:pt idx="196">
                  <c:v>0.027195374473670344</c:v>
                </c:pt>
                <c:pt idx="197">
                  <c:v>0.02665012110554157</c:v>
                </c:pt>
                <c:pt idx="198">
                  <c:v>0.026118464564513864</c:v>
                </c:pt>
                <c:pt idx="199">
                  <c:v>0.025600000000000008</c:v>
                </c:pt>
              </c:numCache>
            </c:numRef>
          </c:yVal>
          <c:smooth val="1"/>
        </c:ser>
        <c:ser>
          <c:idx val="3"/>
          <c:order val="5"/>
          <c:tx>
            <c:v>Unit value cost line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Calculations!$B$35:$B$235</c:f>
              <c:numCache>
                <c:ptCount val="20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  <c:pt idx="21">
                  <c:v>1.05</c:v>
                </c:pt>
                <c:pt idx="22">
                  <c:v>1.1</c:v>
                </c:pt>
                <c:pt idx="23">
                  <c:v>1.15</c:v>
                </c:pt>
                <c:pt idx="24">
                  <c:v>1.2</c:v>
                </c:pt>
                <c:pt idx="25">
                  <c:v>1.25</c:v>
                </c:pt>
                <c:pt idx="26">
                  <c:v>1.3</c:v>
                </c:pt>
                <c:pt idx="27">
                  <c:v>1.35</c:v>
                </c:pt>
                <c:pt idx="28">
                  <c:v>1.4</c:v>
                </c:pt>
                <c:pt idx="29">
                  <c:v>1.45</c:v>
                </c:pt>
                <c:pt idx="30">
                  <c:v>1.5</c:v>
                </c:pt>
                <c:pt idx="31">
                  <c:v>1.55</c:v>
                </c:pt>
                <c:pt idx="32">
                  <c:v>1.6</c:v>
                </c:pt>
                <c:pt idx="33">
                  <c:v>1.65</c:v>
                </c:pt>
                <c:pt idx="34">
                  <c:v>1.7</c:v>
                </c:pt>
                <c:pt idx="35">
                  <c:v>1.75</c:v>
                </c:pt>
                <c:pt idx="36">
                  <c:v>1.8</c:v>
                </c:pt>
                <c:pt idx="37">
                  <c:v>1.85</c:v>
                </c:pt>
                <c:pt idx="38">
                  <c:v>1.9</c:v>
                </c:pt>
                <c:pt idx="39">
                  <c:v>1.95</c:v>
                </c:pt>
                <c:pt idx="40">
                  <c:v>2</c:v>
                </c:pt>
                <c:pt idx="41">
                  <c:v>2.05</c:v>
                </c:pt>
                <c:pt idx="42">
                  <c:v>2.1</c:v>
                </c:pt>
                <c:pt idx="43">
                  <c:v>2.15</c:v>
                </c:pt>
                <c:pt idx="44">
                  <c:v>2.2</c:v>
                </c:pt>
                <c:pt idx="45">
                  <c:v>2.25</c:v>
                </c:pt>
                <c:pt idx="46">
                  <c:v>2.3</c:v>
                </c:pt>
                <c:pt idx="47">
                  <c:v>2.35</c:v>
                </c:pt>
                <c:pt idx="48">
                  <c:v>2.4</c:v>
                </c:pt>
                <c:pt idx="49">
                  <c:v>2.45</c:v>
                </c:pt>
                <c:pt idx="50">
                  <c:v>2.5</c:v>
                </c:pt>
                <c:pt idx="51">
                  <c:v>2.55</c:v>
                </c:pt>
                <c:pt idx="52">
                  <c:v>2.6</c:v>
                </c:pt>
                <c:pt idx="53">
                  <c:v>2.65</c:v>
                </c:pt>
                <c:pt idx="54">
                  <c:v>2.7</c:v>
                </c:pt>
                <c:pt idx="55">
                  <c:v>2.75</c:v>
                </c:pt>
                <c:pt idx="56">
                  <c:v>2.8</c:v>
                </c:pt>
                <c:pt idx="57">
                  <c:v>2.85</c:v>
                </c:pt>
                <c:pt idx="58">
                  <c:v>2.9</c:v>
                </c:pt>
                <c:pt idx="59">
                  <c:v>2.95</c:v>
                </c:pt>
                <c:pt idx="60">
                  <c:v>3</c:v>
                </c:pt>
                <c:pt idx="61">
                  <c:v>3.05</c:v>
                </c:pt>
                <c:pt idx="62">
                  <c:v>3.1</c:v>
                </c:pt>
                <c:pt idx="63">
                  <c:v>3.15</c:v>
                </c:pt>
                <c:pt idx="64">
                  <c:v>3.2</c:v>
                </c:pt>
                <c:pt idx="65">
                  <c:v>3.25</c:v>
                </c:pt>
                <c:pt idx="66">
                  <c:v>3.3</c:v>
                </c:pt>
                <c:pt idx="67">
                  <c:v>3.35</c:v>
                </c:pt>
                <c:pt idx="68">
                  <c:v>3.4</c:v>
                </c:pt>
                <c:pt idx="69">
                  <c:v>3.45</c:v>
                </c:pt>
                <c:pt idx="70">
                  <c:v>3.5</c:v>
                </c:pt>
                <c:pt idx="71">
                  <c:v>3.55</c:v>
                </c:pt>
                <c:pt idx="72">
                  <c:v>3.6</c:v>
                </c:pt>
                <c:pt idx="73">
                  <c:v>3.65</c:v>
                </c:pt>
                <c:pt idx="74">
                  <c:v>3.7</c:v>
                </c:pt>
                <c:pt idx="75">
                  <c:v>3.75</c:v>
                </c:pt>
                <c:pt idx="76">
                  <c:v>3.8</c:v>
                </c:pt>
                <c:pt idx="77">
                  <c:v>3.85</c:v>
                </c:pt>
                <c:pt idx="78">
                  <c:v>3.9</c:v>
                </c:pt>
                <c:pt idx="79">
                  <c:v>3.95</c:v>
                </c:pt>
                <c:pt idx="80">
                  <c:v>4</c:v>
                </c:pt>
                <c:pt idx="81">
                  <c:v>4.05</c:v>
                </c:pt>
                <c:pt idx="82">
                  <c:v>4.1</c:v>
                </c:pt>
                <c:pt idx="83">
                  <c:v>4.15</c:v>
                </c:pt>
                <c:pt idx="84">
                  <c:v>4.2</c:v>
                </c:pt>
                <c:pt idx="85">
                  <c:v>4.25</c:v>
                </c:pt>
                <c:pt idx="86">
                  <c:v>4.3</c:v>
                </c:pt>
                <c:pt idx="87">
                  <c:v>4.35</c:v>
                </c:pt>
                <c:pt idx="88">
                  <c:v>4.4</c:v>
                </c:pt>
                <c:pt idx="89">
                  <c:v>4.45</c:v>
                </c:pt>
                <c:pt idx="90">
                  <c:v>4.5</c:v>
                </c:pt>
                <c:pt idx="91">
                  <c:v>4.55</c:v>
                </c:pt>
                <c:pt idx="92">
                  <c:v>4.6</c:v>
                </c:pt>
                <c:pt idx="93">
                  <c:v>4.65</c:v>
                </c:pt>
                <c:pt idx="94">
                  <c:v>4.7</c:v>
                </c:pt>
                <c:pt idx="95">
                  <c:v>4.75</c:v>
                </c:pt>
                <c:pt idx="96">
                  <c:v>4.8</c:v>
                </c:pt>
                <c:pt idx="97">
                  <c:v>4.85</c:v>
                </c:pt>
                <c:pt idx="98">
                  <c:v>4.9</c:v>
                </c:pt>
                <c:pt idx="99">
                  <c:v>4.95</c:v>
                </c:pt>
                <c:pt idx="100">
                  <c:v>5</c:v>
                </c:pt>
                <c:pt idx="101">
                  <c:v>5.05</c:v>
                </c:pt>
                <c:pt idx="102">
                  <c:v>5.1</c:v>
                </c:pt>
                <c:pt idx="103">
                  <c:v>5.15</c:v>
                </c:pt>
                <c:pt idx="104">
                  <c:v>5.2</c:v>
                </c:pt>
                <c:pt idx="105">
                  <c:v>5.25</c:v>
                </c:pt>
                <c:pt idx="106">
                  <c:v>5.3</c:v>
                </c:pt>
                <c:pt idx="107">
                  <c:v>5.35</c:v>
                </c:pt>
                <c:pt idx="108">
                  <c:v>5.4</c:v>
                </c:pt>
                <c:pt idx="109">
                  <c:v>5.45</c:v>
                </c:pt>
                <c:pt idx="110">
                  <c:v>5.5</c:v>
                </c:pt>
                <c:pt idx="111">
                  <c:v>5.55</c:v>
                </c:pt>
                <c:pt idx="112">
                  <c:v>5.6</c:v>
                </c:pt>
                <c:pt idx="113">
                  <c:v>5.65</c:v>
                </c:pt>
                <c:pt idx="114">
                  <c:v>5.7</c:v>
                </c:pt>
                <c:pt idx="115">
                  <c:v>5.75</c:v>
                </c:pt>
                <c:pt idx="116">
                  <c:v>5.8</c:v>
                </c:pt>
                <c:pt idx="117">
                  <c:v>5.85</c:v>
                </c:pt>
                <c:pt idx="118">
                  <c:v>5.9</c:v>
                </c:pt>
                <c:pt idx="119">
                  <c:v>5.95</c:v>
                </c:pt>
                <c:pt idx="120">
                  <c:v>6</c:v>
                </c:pt>
                <c:pt idx="121">
                  <c:v>6.05</c:v>
                </c:pt>
                <c:pt idx="122">
                  <c:v>6.1</c:v>
                </c:pt>
                <c:pt idx="123">
                  <c:v>6.15</c:v>
                </c:pt>
                <c:pt idx="124">
                  <c:v>6.2</c:v>
                </c:pt>
                <c:pt idx="125">
                  <c:v>6.25</c:v>
                </c:pt>
                <c:pt idx="126">
                  <c:v>6.3</c:v>
                </c:pt>
                <c:pt idx="127">
                  <c:v>6.35</c:v>
                </c:pt>
                <c:pt idx="128">
                  <c:v>6.4</c:v>
                </c:pt>
                <c:pt idx="129">
                  <c:v>6.45</c:v>
                </c:pt>
                <c:pt idx="130">
                  <c:v>6.5</c:v>
                </c:pt>
                <c:pt idx="131">
                  <c:v>6.55</c:v>
                </c:pt>
                <c:pt idx="132">
                  <c:v>6.6</c:v>
                </c:pt>
                <c:pt idx="133">
                  <c:v>6.65</c:v>
                </c:pt>
                <c:pt idx="134">
                  <c:v>6.7</c:v>
                </c:pt>
                <c:pt idx="135">
                  <c:v>6.75</c:v>
                </c:pt>
                <c:pt idx="136">
                  <c:v>6.8</c:v>
                </c:pt>
                <c:pt idx="137">
                  <c:v>6.85</c:v>
                </c:pt>
                <c:pt idx="138">
                  <c:v>6.9</c:v>
                </c:pt>
                <c:pt idx="139">
                  <c:v>6.95</c:v>
                </c:pt>
                <c:pt idx="140">
                  <c:v>7</c:v>
                </c:pt>
                <c:pt idx="141">
                  <c:v>7.05</c:v>
                </c:pt>
                <c:pt idx="142">
                  <c:v>7.1</c:v>
                </c:pt>
                <c:pt idx="143">
                  <c:v>7.15</c:v>
                </c:pt>
                <c:pt idx="144">
                  <c:v>7.2</c:v>
                </c:pt>
                <c:pt idx="145">
                  <c:v>7.25</c:v>
                </c:pt>
                <c:pt idx="146">
                  <c:v>7.3</c:v>
                </c:pt>
                <c:pt idx="147">
                  <c:v>7.35</c:v>
                </c:pt>
                <c:pt idx="148">
                  <c:v>7.4</c:v>
                </c:pt>
                <c:pt idx="149">
                  <c:v>7.45</c:v>
                </c:pt>
                <c:pt idx="150">
                  <c:v>7.5</c:v>
                </c:pt>
                <c:pt idx="151">
                  <c:v>7.55</c:v>
                </c:pt>
                <c:pt idx="152">
                  <c:v>7.6</c:v>
                </c:pt>
                <c:pt idx="153">
                  <c:v>7.65</c:v>
                </c:pt>
                <c:pt idx="154">
                  <c:v>7.7</c:v>
                </c:pt>
                <c:pt idx="155">
                  <c:v>7.75</c:v>
                </c:pt>
                <c:pt idx="156">
                  <c:v>7.8</c:v>
                </c:pt>
                <c:pt idx="157">
                  <c:v>7.85</c:v>
                </c:pt>
                <c:pt idx="158">
                  <c:v>7.9</c:v>
                </c:pt>
                <c:pt idx="159">
                  <c:v>7.95</c:v>
                </c:pt>
                <c:pt idx="160">
                  <c:v>8</c:v>
                </c:pt>
                <c:pt idx="161">
                  <c:v>8.05</c:v>
                </c:pt>
                <c:pt idx="162">
                  <c:v>8.1</c:v>
                </c:pt>
                <c:pt idx="163">
                  <c:v>8.15</c:v>
                </c:pt>
                <c:pt idx="164">
                  <c:v>8.2</c:v>
                </c:pt>
                <c:pt idx="165">
                  <c:v>8.25</c:v>
                </c:pt>
                <c:pt idx="166">
                  <c:v>8.3</c:v>
                </c:pt>
                <c:pt idx="167">
                  <c:v>8.35</c:v>
                </c:pt>
                <c:pt idx="168">
                  <c:v>8.4</c:v>
                </c:pt>
                <c:pt idx="169">
                  <c:v>8.45</c:v>
                </c:pt>
                <c:pt idx="170">
                  <c:v>8.5</c:v>
                </c:pt>
                <c:pt idx="171">
                  <c:v>8.55</c:v>
                </c:pt>
                <c:pt idx="172">
                  <c:v>8.6</c:v>
                </c:pt>
                <c:pt idx="173">
                  <c:v>8.65</c:v>
                </c:pt>
                <c:pt idx="174">
                  <c:v>8.7</c:v>
                </c:pt>
                <c:pt idx="175">
                  <c:v>8.75</c:v>
                </c:pt>
                <c:pt idx="176">
                  <c:v>8.8</c:v>
                </c:pt>
                <c:pt idx="177">
                  <c:v>8.85</c:v>
                </c:pt>
                <c:pt idx="178">
                  <c:v>8.9</c:v>
                </c:pt>
                <c:pt idx="179">
                  <c:v>8.95</c:v>
                </c:pt>
                <c:pt idx="180">
                  <c:v>9</c:v>
                </c:pt>
                <c:pt idx="181">
                  <c:v>9.05</c:v>
                </c:pt>
                <c:pt idx="182">
                  <c:v>9.1</c:v>
                </c:pt>
                <c:pt idx="183">
                  <c:v>9.15</c:v>
                </c:pt>
                <c:pt idx="184">
                  <c:v>9.2</c:v>
                </c:pt>
                <c:pt idx="185">
                  <c:v>9.25</c:v>
                </c:pt>
                <c:pt idx="186">
                  <c:v>9.3</c:v>
                </c:pt>
                <c:pt idx="187">
                  <c:v>9.35</c:v>
                </c:pt>
                <c:pt idx="188">
                  <c:v>9.4</c:v>
                </c:pt>
                <c:pt idx="189">
                  <c:v>9.45</c:v>
                </c:pt>
                <c:pt idx="190">
                  <c:v>9.5</c:v>
                </c:pt>
                <c:pt idx="191">
                  <c:v>9.55</c:v>
                </c:pt>
                <c:pt idx="192">
                  <c:v>9.6</c:v>
                </c:pt>
                <c:pt idx="193">
                  <c:v>9.65</c:v>
                </c:pt>
                <c:pt idx="194">
                  <c:v>9.7</c:v>
                </c:pt>
                <c:pt idx="195">
                  <c:v>9.75</c:v>
                </c:pt>
                <c:pt idx="196">
                  <c:v>9.8</c:v>
                </c:pt>
                <c:pt idx="197">
                  <c:v>9.85</c:v>
                </c:pt>
                <c:pt idx="198">
                  <c:v>9.9</c:v>
                </c:pt>
                <c:pt idx="199">
                  <c:v>9.95</c:v>
                </c:pt>
                <c:pt idx="200">
                  <c:v>10</c:v>
                </c:pt>
              </c:numCache>
            </c:numRef>
          </c:xVal>
          <c:yVal>
            <c:numRef>
              <c:f>Calculations!$G$35:$G$235</c:f>
              <c:numCache>
                <c:ptCount val="201"/>
                <c:pt idx="0">
                  <c:v>5</c:v>
                </c:pt>
                <c:pt idx="1">
                  <c:v>4.949999999999999</c:v>
                </c:pt>
                <c:pt idx="2">
                  <c:v>4.8999999999999995</c:v>
                </c:pt>
                <c:pt idx="3">
                  <c:v>4.85</c:v>
                </c:pt>
                <c:pt idx="4">
                  <c:v>4.8</c:v>
                </c:pt>
                <c:pt idx="5">
                  <c:v>4.749999999999999</c:v>
                </c:pt>
                <c:pt idx="6">
                  <c:v>4.699999999999999</c:v>
                </c:pt>
                <c:pt idx="7">
                  <c:v>4.65</c:v>
                </c:pt>
                <c:pt idx="8">
                  <c:v>4.6</c:v>
                </c:pt>
                <c:pt idx="9">
                  <c:v>4.55</c:v>
                </c:pt>
                <c:pt idx="10">
                  <c:v>4.5</c:v>
                </c:pt>
                <c:pt idx="11">
                  <c:v>4.45</c:v>
                </c:pt>
                <c:pt idx="12">
                  <c:v>4.3999999999999995</c:v>
                </c:pt>
                <c:pt idx="13">
                  <c:v>4.35</c:v>
                </c:pt>
                <c:pt idx="14">
                  <c:v>4.3</c:v>
                </c:pt>
                <c:pt idx="15">
                  <c:v>4.25</c:v>
                </c:pt>
                <c:pt idx="16">
                  <c:v>4.199999999999999</c:v>
                </c:pt>
                <c:pt idx="17">
                  <c:v>4.1499999999999995</c:v>
                </c:pt>
                <c:pt idx="18">
                  <c:v>4.1</c:v>
                </c:pt>
                <c:pt idx="19">
                  <c:v>4.05</c:v>
                </c:pt>
                <c:pt idx="20">
                  <c:v>4</c:v>
                </c:pt>
                <c:pt idx="21">
                  <c:v>3.95</c:v>
                </c:pt>
                <c:pt idx="22">
                  <c:v>3.9</c:v>
                </c:pt>
                <c:pt idx="23">
                  <c:v>3.85</c:v>
                </c:pt>
                <c:pt idx="24">
                  <c:v>3.8</c:v>
                </c:pt>
                <c:pt idx="25">
                  <c:v>3.75</c:v>
                </c:pt>
                <c:pt idx="26">
                  <c:v>3.6999999999999997</c:v>
                </c:pt>
                <c:pt idx="27">
                  <c:v>3.65</c:v>
                </c:pt>
                <c:pt idx="28">
                  <c:v>3.5999999999999996</c:v>
                </c:pt>
                <c:pt idx="29">
                  <c:v>3.55</c:v>
                </c:pt>
                <c:pt idx="30">
                  <c:v>3.4999999999999996</c:v>
                </c:pt>
                <c:pt idx="31">
                  <c:v>3.4499999999999997</c:v>
                </c:pt>
                <c:pt idx="32">
                  <c:v>3.3999999999999995</c:v>
                </c:pt>
                <c:pt idx="33">
                  <c:v>3.3499999999999996</c:v>
                </c:pt>
                <c:pt idx="34">
                  <c:v>3.2999999999999994</c:v>
                </c:pt>
                <c:pt idx="35">
                  <c:v>3.2499999999999996</c:v>
                </c:pt>
                <c:pt idx="36">
                  <c:v>3.1999999999999993</c:v>
                </c:pt>
                <c:pt idx="37">
                  <c:v>3.1499999999999995</c:v>
                </c:pt>
                <c:pt idx="38">
                  <c:v>3.0999999999999996</c:v>
                </c:pt>
                <c:pt idx="39">
                  <c:v>3.05</c:v>
                </c:pt>
                <c:pt idx="40">
                  <c:v>2.9999999999999996</c:v>
                </c:pt>
                <c:pt idx="41">
                  <c:v>2.95</c:v>
                </c:pt>
                <c:pt idx="42">
                  <c:v>2.8999999999999995</c:v>
                </c:pt>
                <c:pt idx="43">
                  <c:v>2.85</c:v>
                </c:pt>
                <c:pt idx="44">
                  <c:v>2.7999999999999994</c:v>
                </c:pt>
                <c:pt idx="45">
                  <c:v>2.75</c:v>
                </c:pt>
                <c:pt idx="46">
                  <c:v>2.7</c:v>
                </c:pt>
                <c:pt idx="47">
                  <c:v>2.65</c:v>
                </c:pt>
                <c:pt idx="48">
                  <c:v>2.6</c:v>
                </c:pt>
                <c:pt idx="49">
                  <c:v>2.55</c:v>
                </c:pt>
                <c:pt idx="50">
                  <c:v>2.5</c:v>
                </c:pt>
                <c:pt idx="51">
                  <c:v>2.4499999999999997</c:v>
                </c:pt>
                <c:pt idx="52">
                  <c:v>2.4</c:v>
                </c:pt>
                <c:pt idx="53">
                  <c:v>2.3499999999999996</c:v>
                </c:pt>
                <c:pt idx="54">
                  <c:v>2.3</c:v>
                </c:pt>
                <c:pt idx="55">
                  <c:v>2.2499999999999996</c:v>
                </c:pt>
                <c:pt idx="56">
                  <c:v>2.2</c:v>
                </c:pt>
                <c:pt idx="57">
                  <c:v>2.1499999999999995</c:v>
                </c:pt>
                <c:pt idx="58">
                  <c:v>2.1</c:v>
                </c:pt>
                <c:pt idx="59">
                  <c:v>2.0499999999999994</c:v>
                </c:pt>
                <c:pt idx="60">
                  <c:v>1.9999999999999996</c:v>
                </c:pt>
                <c:pt idx="61">
                  <c:v>1.95</c:v>
                </c:pt>
                <c:pt idx="62">
                  <c:v>1.8999999999999995</c:v>
                </c:pt>
                <c:pt idx="63">
                  <c:v>1.8499999999999999</c:v>
                </c:pt>
                <c:pt idx="64">
                  <c:v>1.7999999999999994</c:v>
                </c:pt>
                <c:pt idx="65">
                  <c:v>1.7499999999999998</c:v>
                </c:pt>
                <c:pt idx="66">
                  <c:v>1.6999999999999997</c:v>
                </c:pt>
                <c:pt idx="67">
                  <c:v>1.6499999999999997</c:v>
                </c:pt>
                <c:pt idx="68">
                  <c:v>1.5999999999999996</c:v>
                </c:pt>
                <c:pt idx="69">
                  <c:v>1.5499999999999996</c:v>
                </c:pt>
                <c:pt idx="70">
                  <c:v>1.4999999999999996</c:v>
                </c:pt>
                <c:pt idx="71">
                  <c:v>1.4500000000000002</c:v>
                </c:pt>
                <c:pt idx="72">
                  <c:v>1.3999999999999995</c:v>
                </c:pt>
                <c:pt idx="73">
                  <c:v>1.35</c:v>
                </c:pt>
                <c:pt idx="74">
                  <c:v>1.2999999999999994</c:v>
                </c:pt>
                <c:pt idx="75">
                  <c:v>1.25</c:v>
                </c:pt>
                <c:pt idx="76">
                  <c:v>1.2</c:v>
                </c:pt>
                <c:pt idx="77">
                  <c:v>1.15</c:v>
                </c:pt>
                <c:pt idx="78">
                  <c:v>1.0999999999999999</c:v>
                </c:pt>
                <c:pt idx="79">
                  <c:v>1.0499999999999998</c:v>
                </c:pt>
                <c:pt idx="80">
                  <c:v>0.9999999999999998</c:v>
                </c:pt>
                <c:pt idx="81">
                  <c:v>0.9499999999999997</c:v>
                </c:pt>
                <c:pt idx="82">
                  <c:v>0.9000000000000002</c:v>
                </c:pt>
                <c:pt idx="83">
                  <c:v>0.8499999999999996</c:v>
                </c:pt>
                <c:pt idx="84">
                  <c:v>0.7999999999999996</c:v>
                </c:pt>
                <c:pt idx="85">
                  <c:v>0.7499999999999996</c:v>
                </c:pt>
                <c:pt idx="86">
                  <c:v>0.7000000000000001</c:v>
                </c:pt>
                <c:pt idx="87">
                  <c:v>0.65</c:v>
                </c:pt>
                <c:pt idx="88">
                  <c:v>0.5999999999999994</c:v>
                </c:pt>
                <c:pt idx="89">
                  <c:v>0.5499999999999994</c:v>
                </c:pt>
                <c:pt idx="90">
                  <c:v>0.4999999999999999</c:v>
                </c:pt>
                <c:pt idx="91">
                  <c:v>0.44999999999999984</c:v>
                </c:pt>
                <c:pt idx="92">
                  <c:v>0.40000000000000036</c:v>
                </c:pt>
                <c:pt idx="93">
                  <c:v>0.3499999999999992</c:v>
                </c:pt>
                <c:pt idx="94">
                  <c:v>0.2999999999999997</c:v>
                </c:pt>
                <c:pt idx="95">
                  <c:v>0.24999999999999967</c:v>
                </c:pt>
                <c:pt idx="96">
                  <c:v>0.20000000000000018</c:v>
                </c:pt>
                <c:pt idx="97">
                  <c:v>0.15000000000000013</c:v>
                </c:pt>
                <c:pt idx="98">
                  <c:v>0.09999999999999953</c:v>
                </c:pt>
                <c:pt idx="99">
                  <c:v>0.04999999999999949</c:v>
                </c:pt>
                <c:pt idx="100">
                  <c:v>0</c:v>
                </c:pt>
                <c:pt idx="101">
                  <c:v>-0.050000000000000044</c:v>
                </c:pt>
                <c:pt idx="102">
                  <c:v>-0.10000000000000009</c:v>
                </c:pt>
                <c:pt idx="103">
                  <c:v>-0.15000000000000013</c:v>
                </c:pt>
                <c:pt idx="104">
                  <c:v>-0.20000000000000018</c:v>
                </c:pt>
                <c:pt idx="105">
                  <c:v>-0.2500000000000002</c:v>
                </c:pt>
                <c:pt idx="106">
                  <c:v>-0.30000000000000027</c:v>
                </c:pt>
                <c:pt idx="107">
                  <c:v>-0.3500000000000003</c:v>
                </c:pt>
                <c:pt idx="108">
                  <c:v>-0.40000000000000036</c:v>
                </c:pt>
                <c:pt idx="109">
                  <c:v>-0.4500000000000004</c:v>
                </c:pt>
                <c:pt idx="110">
                  <c:v>-0.5000000000000004</c:v>
                </c:pt>
                <c:pt idx="111">
                  <c:v>-0.5500000000000005</c:v>
                </c:pt>
                <c:pt idx="112">
                  <c:v>-0.5999999999999994</c:v>
                </c:pt>
                <c:pt idx="113">
                  <c:v>-0.6500000000000006</c:v>
                </c:pt>
                <c:pt idx="114">
                  <c:v>-0.7000000000000006</c:v>
                </c:pt>
                <c:pt idx="115">
                  <c:v>-0.7500000000000007</c:v>
                </c:pt>
                <c:pt idx="116">
                  <c:v>-0.7999999999999996</c:v>
                </c:pt>
                <c:pt idx="117">
                  <c:v>-0.8499999999999996</c:v>
                </c:pt>
                <c:pt idx="118">
                  <c:v>-0.9000000000000008</c:v>
                </c:pt>
                <c:pt idx="119">
                  <c:v>-0.9500000000000008</c:v>
                </c:pt>
                <c:pt idx="120">
                  <c:v>-1.0000000000000009</c:v>
                </c:pt>
                <c:pt idx="121">
                  <c:v>-1.0499999999999998</c:v>
                </c:pt>
                <c:pt idx="122">
                  <c:v>-1.0999999999999999</c:v>
                </c:pt>
                <c:pt idx="123">
                  <c:v>-1.150000000000001</c:v>
                </c:pt>
                <c:pt idx="124">
                  <c:v>-1.200000000000001</c:v>
                </c:pt>
                <c:pt idx="125">
                  <c:v>-1.25</c:v>
                </c:pt>
                <c:pt idx="126">
                  <c:v>-1.3</c:v>
                </c:pt>
                <c:pt idx="127">
                  <c:v>-1.35</c:v>
                </c:pt>
                <c:pt idx="128">
                  <c:v>-1.4000000000000012</c:v>
                </c:pt>
                <c:pt idx="129">
                  <c:v>-1.4500000000000002</c:v>
                </c:pt>
                <c:pt idx="130">
                  <c:v>-1.5000000000000002</c:v>
                </c:pt>
                <c:pt idx="131">
                  <c:v>-1.5500000000000003</c:v>
                </c:pt>
                <c:pt idx="132">
                  <c:v>-1.6000000000000003</c:v>
                </c:pt>
                <c:pt idx="133">
                  <c:v>-1.6500000000000004</c:v>
                </c:pt>
                <c:pt idx="134">
                  <c:v>-1.7000000000000004</c:v>
                </c:pt>
                <c:pt idx="135">
                  <c:v>-1.7500000000000004</c:v>
                </c:pt>
                <c:pt idx="136">
                  <c:v>-1.8000000000000005</c:v>
                </c:pt>
                <c:pt idx="137">
                  <c:v>-1.8500000000000005</c:v>
                </c:pt>
                <c:pt idx="138">
                  <c:v>-1.9000000000000006</c:v>
                </c:pt>
                <c:pt idx="139">
                  <c:v>-1.9500000000000006</c:v>
                </c:pt>
                <c:pt idx="140">
                  <c:v>-2.0000000000000004</c:v>
                </c:pt>
                <c:pt idx="141">
                  <c:v>-2.0500000000000007</c:v>
                </c:pt>
                <c:pt idx="142">
                  <c:v>-2.0999999999999996</c:v>
                </c:pt>
                <c:pt idx="143">
                  <c:v>-2.150000000000001</c:v>
                </c:pt>
                <c:pt idx="144">
                  <c:v>-2.2000000000000006</c:v>
                </c:pt>
                <c:pt idx="145">
                  <c:v>-2.250000000000001</c:v>
                </c:pt>
                <c:pt idx="146">
                  <c:v>-2.3</c:v>
                </c:pt>
                <c:pt idx="147">
                  <c:v>-2.3499999999999996</c:v>
                </c:pt>
                <c:pt idx="148">
                  <c:v>-2.400000000000001</c:v>
                </c:pt>
                <c:pt idx="149">
                  <c:v>-2.450000000000001</c:v>
                </c:pt>
                <c:pt idx="150">
                  <c:v>-2.5</c:v>
                </c:pt>
                <c:pt idx="151">
                  <c:v>-2.55</c:v>
                </c:pt>
                <c:pt idx="152">
                  <c:v>-2.6</c:v>
                </c:pt>
                <c:pt idx="153">
                  <c:v>-2.6500000000000012</c:v>
                </c:pt>
                <c:pt idx="154">
                  <c:v>-2.7</c:v>
                </c:pt>
                <c:pt idx="155">
                  <c:v>-2.75</c:v>
                </c:pt>
                <c:pt idx="156">
                  <c:v>-2.8000000000000003</c:v>
                </c:pt>
                <c:pt idx="157">
                  <c:v>-2.85</c:v>
                </c:pt>
                <c:pt idx="158">
                  <c:v>-2.9000000000000004</c:v>
                </c:pt>
                <c:pt idx="159">
                  <c:v>-2.95</c:v>
                </c:pt>
                <c:pt idx="160">
                  <c:v>-3.0000000000000004</c:v>
                </c:pt>
                <c:pt idx="161">
                  <c:v>-3.0500000000000016</c:v>
                </c:pt>
                <c:pt idx="162">
                  <c:v>-3.1000000000000005</c:v>
                </c:pt>
                <c:pt idx="163">
                  <c:v>-3.1500000000000004</c:v>
                </c:pt>
                <c:pt idx="164">
                  <c:v>-3.1999999999999993</c:v>
                </c:pt>
                <c:pt idx="165">
                  <c:v>-3.2500000000000004</c:v>
                </c:pt>
                <c:pt idx="166">
                  <c:v>-3.3000000000000007</c:v>
                </c:pt>
                <c:pt idx="167">
                  <c:v>-3.3499999999999996</c:v>
                </c:pt>
                <c:pt idx="168">
                  <c:v>-3.400000000000001</c:v>
                </c:pt>
                <c:pt idx="169">
                  <c:v>-3.4499999999999997</c:v>
                </c:pt>
                <c:pt idx="170">
                  <c:v>-3.500000000000001</c:v>
                </c:pt>
                <c:pt idx="171">
                  <c:v>-3.5500000000000007</c:v>
                </c:pt>
                <c:pt idx="172">
                  <c:v>-3.5999999999999996</c:v>
                </c:pt>
                <c:pt idx="173">
                  <c:v>-3.650000000000001</c:v>
                </c:pt>
                <c:pt idx="174">
                  <c:v>-3.6999999999999997</c:v>
                </c:pt>
                <c:pt idx="175">
                  <c:v>-3.75</c:v>
                </c:pt>
                <c:pt idx="176">
                  <c:v>-3.800000000000001</c:v>
                </c:pt>
                <c:pt idx="177">
                  <c:v>-3.85</c:v>
                </c:pt>
                <c:pt idx="178">
                  <c:v>-3.9000000000000012</c:v>
                </c:pt>
                <c:pt idx="179">
                  <c:v>-3.95</c:v>
                </c:pt>
                <c:pt idx="180">
                  <c:v>-4</c:v>
                </c:pt>
                <c:pt idx="181">
                  <c:v>-4.050000000000001</c:v>
                </c:pt>
                <c:pt idx="182">
                  <c:v>-4.1</c:v>
                </c:pt>
                <c:pt idx="183">
                  <c:v>-4.15</c:v>
                </c:pt>
                <c:pt idx="184">
                  <c:v>-4.199999999999999</c:v>
                </c:pt>
                <c:pt idx="185">
                  <c:v>-4.25</c:v>
                </c:pt>
                <c:pt idx="186">
                  <c:v>-4.300000000000002</c:v>
                </c:pt>
                <c:pt idx="187">
                  <c:v>-4.3500000000000005</c:v>
                </c:pt>
                <c:pt idx="188">
                  <c:v>-4.4</c:v>
                </c:pt>
                <c:pt idx="189">
                  <c:v>-4.449999999999999</c:v>
                </c:pt>
                <c:pt idx="190">
                  <c:v>-4.5</c:v>
                </c:pt>
                <c:pt idx="191">
                  <c:v>-4.550000000000001</c:v>
                </c:pt>
                <c:pt idx="192">
                  <c:v>-4.6</c:v>
                </c:pt>
                <c:pt idx="193">
                  <c:v>-4.65</c:v>
                </c:pt>
                <c:pt idx="194">
                  <c:v>-4.699999999999999</c:v>
                </c:pt>
                <c:pt idx="195">
                  <c:v>-4.750000000000001</c:v>
                </c:pt>
                <c:pt idx="196">
                  <c:v>-4.800000000000001</c:v>
                </c:pt>
                <c:pt idx="197">
                  <c:v>-4.85</c:v>
                </c:pt>
                <c:pt idx="198">
                  <c:v>-4.9</c:v>
                </c:pt>
                <c:pt idx="199">
                  <c:v>-4.949999999999999</c:v>
                </c:pt>
                <c:pt idx="200">
                  <c:v>-5</c:v>
                </c:pt>
              </c:numCache>
            </c:numRef>
          </c:yVal>
          <c:smooth val="1"/>
        </c:ser>
        <c:axId val="14157440"/>
        <c:axId val="60308097"/>
      </c:scatterChart>
      <c:valAx>
        <c:axId val="14157440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Labour</a:t>
                </a:r>
              </a:p>
            </c:rich>
          </c:tx>
          <c:layout>
            <c:manualLayout>
              <c:xMode val="factor"/>
              <c:yMode val="factor"/>
              <c:x val="0.012"/>
              <c:y val="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308097"/>
        <c:crosses val="autoZero"/>
        <c:crossBetween val="midCat"/>
        <c:dispUnits/>
        <c:majorUnit val="10"/>
        <c:minorUnit val="2"/>
      </c:valAx>
      <c:valAx>
        <c:axId val="60308097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Capital</a:t>
                </a:r>
              </a:p>
            </c:rich>
          </c:tx>
          <c:layout>
            <c:manualLayout>
              <c:xMode val="factor"/>
              <c:yMode val="factor"/>
              <c:x val="-0.0005"/>
              <c:y val="0.03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157440"/>
        <c:crosses val="autoZero"/>
        <c:crossBetween val="midCat"/>
        <c:dispUnits/>
        <c:majorUnit val="10"/>
        <c:minorUnit val="2"/>
      </c:valAx>
      <c:spPr>
        <a:noFill/>
        <a:ln>
          <a:noFill/>
        </a:ln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"/>
          <c:y val="0.935"/>
          <c:w val="0.998"/>
          <c:h val="0.04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2</xdr:row>
      <xdr:rowOff>142875</xdr:rowOff>
    </xdr:from>
    <xdr:to>
      <xdr:col>14</xdr:col>
      <xdr:colOff>209550</xdr:colOff>
      <xdr:row>21</xdr:row>
      <xdr:rowOff>38100</xdr:rowOff>
    </xdr:to>
    <xdr:graphicFrame>
      <xdr:nvGraphicFramePr>
        <xdr:cNvPr id="1" name="Chart 2"/>
        <xdr:cNvGraphicFramePr/>
      </xdr:nvGraphicFramePr>
      <xdr:xfrm>
        <a:off x="4676775" y="647700"/>
        <a:ext cx="4848225" cy="434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2:L15"/>
  <sheetViews>
    <sheetView zoomScalePageLayoutView="0" workbookViewId="0" topLeftCell="A1">
      <selection activeCell="K15" sqref="K15"/>
    </sheetView>
  </sheetViews>
  <sheetFormatPr defaultColWidth="9.140625" defaultRowHeight="12.75"/>
  <cols>
    <col min="1" max="16384" width="9.140625" style="1" customWidth="1"/>
  </cols>
  <sheetData>
    <row r="2" spans="1:12" s="14" customFormat="1" ht="20.25">
      <c r="A2" s="47" t="s">
        <v>49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10" spans="5:7" ht="12.75">
      <c r="E10" s="39"/>
      <c r="F10" s="38" t="s">
        <v>46</v>
      </c>
      <c r="G10" s="42"/>
    </row>
    <row r="11" spans="5:7" ht="12.75">
      <c r="E11" s="40"/>
      <c r="F11" s="19"/>
      <c r="G11" s="43"/>
    </row>
    <row r="12" spans="5:7" ht="12.75">
      <c r="E12" s="40"/>
      <c r="F12" s="19"/>
      <c r="G12" s="43"/>
    </row>
    <row r="13" spans="5:7" ht="12.75">
      <c r="E13" s="40"/>
      <c r="F13" s="19"/>
      <c r="G13" s="43"/>
    </row>
    <row r="14" spans="5:7" ht="12.75">
      <c r="E14" s="40"/>
      <c r="F14" s="19"/>
      <c r="G14" s="43"/>
    </row>
    <row r="15" spans="5:7" ht="12.75">
      <c r="E15" s="41"/>
      <c r="F15" s="31"/>
      <c r="G15" s="44"/>
    </row>
  </sheetData>
  <sheetProtection/>
  <mergeCells count="1">
    <mergeCell ref="A2:L2"/>
  </mergeCells>
  <printOptions/>
  <pageMargins left="0.75" right="0.75" top="1" bottom="1" header="0.5" footer="0.5"/>
  <pageSetup horizontalDpi="96" verticalDpi="96" orientation="portrait" r:id="rId4"/>
  <legacyDrawing r:id="rId3"/>
  <oleObjects>
    <oleObject progId="Word.Document.8" shapeId="745982" r:id="rId1"/>
    <oleObject progId="Word.Document.8" shapeId="782727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2:P28"/>
  <sheetViews>
    <sheetView tabSelected="1" zoomScalePageLayoutView="0" workbookViewId="0" topLeftCell="A1">
      <selection activeCell="F9" sqref="F9"/>
    </sheetView>
  </sheetViews>
  <sheetFormatPr defaultColWidth="9.140625" defaultRowHeight="12.75"/>
  <cols>
    <col min="1" max="1" width="3.28125" style="1" customWidth="1"/>
    <col min="2" max="3" width="9.140625" style="1" customWidth="1"/>
    <col min="4" max="4" width="19.00390625" style="1" customWidth="1"/>
    <col min="5" max="5" width="12.7109375" style="1" customWidth="1"/>
    <col min="6" max="6" width="13.28125" style="1" customWidth="1"/>
    <col min="7" max="16384" width="9.140625" style="1" customWidth="1"/>
  </cols>
  <sheetData>
    <row r="2" spans="1:14" s="14" customFormat="1" ht="27" customHeight="1">
      <c r="A2" s="49" t="str">
        <f>IF(Calculations!D15=0,"Question 5.6","You entered a value outside the allowed range!")</f>
        <v>Question 5.6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2" ht="12.75">
      <c r="A3" s="48"/>
      <c r="B3" s="48"/>
      <c r="L3" s="3"/>
    </row>
    <row r="4" spans="2:13" s="6" customFormat="1" ht="18.75" customHeight="1">
      <c r="B4" s="32"/>
      <c r="C4" s="35"/>
      <c r="D4" s="35"/>
      <c r="E4" s="35" t="s">
        <v>42</v>
      </c>
      <c r="F4" s="35" t="s">
        <v>2</v>
      </c>
      <c r="G4" s="36"/>
      <c r="H4" s="36"/>
      <c r="I4" s="36"/>
      <c r="J4" s="36"/>
      <c r="K4" s="36"/>
      <c r="L4" s="37"/>
      <c r="M4" s="16"/>
    </row>
    <row r="5" spans="1:13" ht="18.75" customHeight="1">
      <c r="A5" s="6"/>
      <c r="B5" s="28" t="s">
        <v>33</v>
      </c>
      <c r="C5" s="29"/>
      <c r="D5" s="29"/>
      <c r="E5" s="29"/>
      <c r="F5" s="29"/>
      <c r="G5" s="26"/>
      <c r="H5" s="26"/>
      <c r="I5" s="26"/>
      <c r="J5" s="26"/>
      <c r="K5" s="26"/>
      <c r="L5" s="15"/>
      <c r="M5" s="16"/>
    </row>
    <row r="6" spans="1:13" ht="18.75" customHeight="1">
      <c r="A6" s="6"/>
      <c r="B6" s="6" t="s">
        <v>40</v>
      </c>
      <c r="C6" s="6"/>
      <c r="D6" s="6"/>
      <c r="E6" s="17">
        <v>0.8</v>
      </c>
      <c r="F6" s="54">
        <v>0.8</v>
      </c>
      <c r="G6" s="6"/>
      <c r="H6" s="6"/>
      <c r="I6" s="6"/>
      <c r="J6" s="6"/>
      <c r="K6" s="6"/>
      <c r="L6" s="16"/>
      <c r="M6" s="16"/>
    </row>
    <row r="7" spans="1:13" ht="18.75" customHeight="1">
      <c r="A7" s="6"/>
      <c r="B7" s="6" t="s">
        <v>41</v>
      </c>
      <c r="C7" s="6"/>
      <c r="D7" s="6"/>
      <c r="E7" s="17">
        <v>0.2</v>
      </c>
      <c r="F7" s="54">
        <v>0.2</v>
      </c>
      <c r="G7" s="6"/>
      <c r="H7" s="6"/>
      <c r="I7" s="6"/>
      <c r="J7" s="4"/>
      <c r="K7" s="6"/>
      <c r="L7" s="16"/>
      <c r="M7" s="16"/>
    </row>
    <row r="8" spans="1:11" ht="18.75" customHeight="1">
      <c r="A8" s="6"/>
      <c r="B8" s="6" t="s">
        <v>31</v>
      </c>
      <c r="C8" s="6"/>
      <c r="D8" s="6"/>
      <c r="E8" s="17">
        <v>0.2</v>
      </c>
      <c r="F8" s="55">
        <v>0.2</v>
      </c>
      <c r="G8" s="6"/>
      <c r="H8" s="6"/>
      <c r="I8" s="6"/>
      <c r="J8" s="6"/>
      <c r="K8" s="6"/>
    </row>
    <row r="9" spans="1:11" ht="18.75" customHeight="1">
      <c r="A9" s="6"/>
      <c r="B9" s="30" t="s">
        <v>32</v>
      </c>
      <c r="C9" s="30"/>
      <c r="D9" s="30"/>
      <c r="E9" s="33">
        <v>0.2</v>
      </c>
      <c r="F9" s="56">
        <v>0.2</v>
      </c>
      <c r="G9" s="6"/>
      <c r="H9" s="6"/>
      <c r="I9" s="6"/>
      <c r="J9" s="6"/>
      <c r="K9" s="6"/>
    </row>
    <row r="10" spans="1:11" ht="18.75" customHeight="1">
      <c r="A10" s="6"/>
      <c r="B10" s="28" t="s">
        <v>34</v>
      </c>
      <c r="C10" s="32"/>
      <c r="D10" s="32"/>
      <c r="E10" s="34"/>
      <c r="F10" s="32"/>
      <c r="G10" s="6"/>
      <c r="H10" s="6"/>
      <c r="I10" s="6"/>
      <c r="J10" s="6"/>
      <c r="K10" s="6"/>
    </row>
    <row r="11" spans="1:11" ht="18.75" customHeight="1">
      <c r="A11" s="6"/>
      <c r="B11" s="6" t="s">
        <v>37</v>
      </c>
      <c r="C11" s="6"/>
      <c r="D11" s="6"/>
      <c r="E11" s="12">
        <v>0.3298769776932236</v>
      </c>
      <c r="F11" s="25">
        <f>Pm</f>
        <v>0.3298769776932236</v>
      </c>
      <c r="G11" s="6"/>
      <c r="H11" s="6"/>
      <c r="I11" s="6"/>
      <c r="J11" s="6"/>
      <c r="K11" s="6"/>
    </row>
    <row r="12" spans="1:11" ht="18.75" customHeight="1">
      <c r="A12" s="6"/>
      <c r="B12" s="6" t="s">
        <v>45</v>
      </c>
      <c r="C12" s="6"/>
      <c r="D12" s="6"/>
      <c r="E12" s="12">
        <v>0.3298769776932235</v>
      </c>
      <c r="F12" s="25">
        <f>Pf</f>
        <v>0.3298769776932235</v>
      </c>
      <c r="G12" s="6"/>
      <c r="H12" s="6"/>
      <c r="I12" s="6"/>
      <c r="J12" s="6"/>
      <c r="K12" s="6"/>
    </row>
    <row r="13" spans="1:11" ht="18.75" customHeight="1">
      <c r="A13" s="6"/>
      <c r="B13" s="6" t="s">
        <v>47</v>
      </c>
      <c r="C13" s="6"/>
      <c r="D13" s="6"/>
      <c r="E13" s="12">
        <v>1</v>
      </c>
      <c r="F13" s="25">
        <f>Lm</f>
        <v>0.9999999999999999</v>
      </c>
      <c r="G13" s="6"/>
      <c r="H13" s="6"/>
      <c r="I13" s="6"/>
      <c r="J13" s="6"/>
      <c r="K13" s="6"/>
    </row>
    <row r="14" spans="1:11" ht="18.75" customHeight="1">
      <c r="A14" s="6"/>
      <c r="B14" s="6" t="s">
        <v>48</v>
      </c>
      <c r="C14" s="6"/>
      <c r="D14" s="6"/>
      <c r="E14" s="12">
        <v>4</v>
      </c>
      <c r="F14" s="25">
        <f>Lf</f>
        <v>4.000000000000001</v>
      </c>
      <c r="G14" s="6"/>
      <c r="H14" s="6"/>
      <c r="I14" s="6"/>
      <c r="J14" s="6"/>
      <c r="K14" s="6"/>
    </row>
    <row r="15" spans="1:11" ht="18.75" customHeight="1">
      <c r="A15" s="6"/>
      <c r="B15" s="6" t="s">
        <v>38</v>
      </c>
      <c r="C15" s="6"/>
      <c r="D15" s="6"/>
      <c r="E15" s="12">
        <v>4</v>
      </c>
      <c r="F15" s="25">
        <f>Km</f>
        <v>3.9999999999999996</v>
      </c>
      <c r="G15" s="6"/>
      <c r="H15" s="6"/>
      <c r="I15" s="6"/>
      <c r="J15" s="6"/>
      <c r="K15" s="6"/>
    </row>
    <row r="16" spans="1:11" ht="18.75" customHeight="1">
      <c r="A16" s="6"/>
      <c r="B16" s="6" t="s">
        <v>39</v>
      </c>
      <c r="C16" s="6"/>
      <c r="D16" s="6"/>
      <c r="E16" s="12">
        <v>1</v>
      </c>
      <c r="F16" s="25">
        <f>Kf</f>
        <v>1.0000000000000004</v>
      </c>
      <c r="G16" s="6"/>
      <c r="H16" s="6"/>
      <c r="I16" s="6"/>
      <c r="J16" s="6"/>
      <c r="K16" s="6"/>
    </row>
    <row r="17" spans="1:11" ht="18.75" customHeight="1">
      <c r="A17" s="6"/>
      <c r="B17" s="6" t="s">
        <v>43</v>
      </c>
      <c r="C17" s="6"/>
      <c r="D17" s="6"/>
      <c r="E17" s="12">
        <v>3.031433133020796</v>
      </c>
      <c r="F17" s="25">
        <f>M</f>
        <v>3.031433133020796</v>
      </c>
      <c r="G17" s="6"/>
      <c r="H17" s="50"/>
      <c r="I17" s="51"/>
      <c r="J17" s="51"/>
      <c r="K17" s="52"/>
    </row>
    <row r="18" spans="1:11" ht="18.75" customHeight="1">
      <c r="A18" s="6"/>
      <c r="B18" s="30" t="s">
        <v>44</v>
      </c>
      <c r="C18" s="30"/>
      <c r="D18" s="30"/>
      <c r="E18" s="46">
        <v>3.031433133020797</v>
      </c>
      <c r="F18" s="45">
        <f>F</f>
        <v>3.031433133020797</v>
      </c>
      <c r="G18" s="6"/>
      <c r="H18" s="18"/>
      <c r="I18" s="27"/>
      <c r="J18" s="27"/>
      <c r="K18" s="6"/>
    </row>
    <row r="19" spans="1:11" ht="18.75" customHeight="1">
      <c r="A19" s="6"/>
      <c r="B19" s="6"/>
      <c r="C19" s="6"/>
      <c r="D19" s="6"/>
      <c r="E19" s="6"/>
      <c r="F19" s="6"/>
      <c r="G19" s="6"/>
      <c r="H19" s="20"/>
      <c r="I19" s="27"/>
      <c r="J19" s="27"/>
      <c r="K19" s="6"/>
    </row>
    <row r="20" spans="1:11" ht="18.75" customHeight="1">
      <c r="A20" s="6"/>
      <c r="B20" s="6"/>
      <c r="C20" s="6"/>
      <c r="D20" s="6"/>
      <c r="E20" s="6"/>
      <c r="F20" s="6"/>
      <c r="G20" s="6"/>
      <c r="H20" s="21"/>
      <c r="I20" s="27"/>
      <c r="J20" s="27"/>
      <c r="K20" s="6"/>
    </row>
    <row r="21" spans="1:11" ht="18.75" customHeight="1">
      <c r="A21" s="6"/>
      <c r="B21" s="22"/>
      <c r="C21" s="19"/>
      <c r="D21" s="19"/>
      <c r="E21" s="19"/>
      <c r="F21" s="19"/>
      <c r="G21" s="6"/>
      <c r="H21" s="6"/>
      <c r="I21" s="6"/>
      <c r="J21" s="6"/>
      <c r="K21" s="6"/>
    </row>
    <row r="22" spans="2:14" ht="18.75" customHeight="1">
      <c r="B22" s="19"/>
      <c r="C22" s="19"/>
      <c r="D22" s="19"/>
      <c r="E22" s="23"/>
      <c r="F22" s="23"/>
      <c r="K22" s="16"/>
      <c r="N22" s="16"/>
    </row>
    <row r="23" spans="2:14" ht="18.75" customHeight="1">
      <c r="B23" s="19"/>
      <c r="C23" s="19"/>
      <c r="D23" s="19"/>
      <c r="E23" s="19"/>
      <c r="F23" s="19"/>
      <c r="K23" s="16"/>
      <c r="N23" s="16"/>
    </row>
    <row r="24" spans="11:14" ht="18.75" customHeight="1">
      <c r="K24" s="16"/>
      <c r="N24" s="16"/>
    </row>
    <row r="25" spans="7:16" ht="18.75" customHeight="1">
      <c r="G25" s="16"/>
      <c r="K25" s="16"/>
      <c r="L25" s="16"/>
      <c r="M25" s="16"/>
      <c r="N25" s="16"/>
      <c r="O25" s="16"/>
      <c r="P25" s="16"/>
    </row>
    <row r="26" ht="18.75" customHeight="1">
      <c r="G26" s="16"/>
    </row>
    <row r="27" spans="2:7" ht="18.75" customHeight="1">
      <c r="B27" s="16"/>
      <c r="C27" s="16"/>
      <c r="D27" s="16"/>
      <c r="E27" s="16"/>
      <c r="F27" s="16"/>
      <c r="G27" s="16"/>
    </row>
    <row r="28" spans="7:10" ht="18.75" customHeight="1">
      <c r="G28" s="16"/>
      <c r="I28" s="16"/>
      <c r="J28" s="24"/>
    </row>
    <row r="29" ht="18.75" customHeight="1"/>
    <row r="30" ht="18.75" customHeight="1"/>
    <row r="31" ht="18.75" customHeight="1"/>
    <row r="32" ht="18.75" customHeight="1"/>
    <row r="33" ht="18.75" customHeight="1"/>
    <row r="34" ht="18.75" customHeight="1"/>
    <row r="35" ht="18.75" customHeight="1"/>
    <row r="36" ht="18.75" customHeight="1"/>
    <row r="37" ht="18.75" customHeight="1"/>
  </sheetData>
  <sheetProtection/>
  <mergeCells count="3">
    <mergeCell ref="A3:B3"/>
    <mergeCell ref="A2:N2"/>
    <mergeCell ref="H17:K17"/>
  </mergeCells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O23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3" width="11.57421875" style="1" customWidth="1"/>
    <col min="14" max="16384" width="9.140625" style="1" customWidth="1"/>
  </cols>
  <sheetData>
    <row r="2" spans="1:14" s="14" customFormat="1" ht="27" customHeight="1">
      <c r="A2" s="49" t="s">
        <v>3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13"/>
    </row>
    <row r="3" spans="1:15" ht="12.75">
      <c r="A3" s="2" t="s">
        <v>0</v>
      </c>
      <c r="I3" s="3" t="s">
        <v>2</v>
      </c>
      <c r="O3" s="1" t="s">
        <v>7</v>
      </c>
    </row>
    <row r="4" spans="1:10" ht="12.75">
      <c r="A4" s="2"/>
      <c r="J4" s="3"/>
    </row>
    <row r="5" spans="1:10" ht="12.75">
      <c r="A5" s="2"/>
      <c r="B5" s="4" t="s">
        <v>2</v>
      </c>
      <c r="I5" s="4" t="s">
        <v>19</v>
      </c>
      <c r="J5" s="3"/>
    </row>
    <row r="7" spans="2:9" ht="12.75">
      <c r="B7" s="4" t="s">
        <v>33</v>
      </c>
      <c r="I7" s="4" t="s">
        <v>6</v>
      </c>
    </row>
    <row r="8" spans="6:8" ht="12.75">
      <c r="F8" s="1" t="s">
        <v>20</v>
      </c>
      <c r="G8" s="1" t="s">
        <v>21</v>
      </c>
      <c r="H8" s="5"/>
    </row>
    <row r="9" spans="2:14" ht="12.75">
      <c r="B9" s="6" t="s">
        <v>13</v>
      </c>
      <c r="C9" s="6"/>
      <c r="D9" s="6">
        <f>IF(AND('Simulation Figure'!F6&lt;G9,'Simulation Figure'!F6&gt;F9),'Simulation Figure'!F6,"not allowed")</f>
        <v>0.8</v>
      </c>
      <c r="E9" s="6"/>
      <c r="F9" s="7">
        <v>0</v>
      </c>
      <c r="G9" s="7">
        <v>1</v>
      </c>
      <c r="H9" s="5"/>
      <c r="I9" s="6" t="s">
        <v>13</v>
      </c>
      <c r="J9" s="6"/>
      <c r="K9" s="6">
        <v>0.8</v>
      </c>
      <c r="L9" s="6"/>
      <c r="M9" s="6"/>
      <c r="N9" s="6"/>
    </row>
    <row r="10" spans="2:14" ht="12.75">
      <c r="B10" s="6" t="s">
        <v>14</v>
      </c>
      <c r="C10" s="6"/>
      <c r="D10" s="6">
        <f>IF(AND('Simulation Figure'!F7&lt;G10,'Simulation Figure'!F7&gt;F10),'Simulation Figure'!F7,"not allowed")</f>
        <v>0.2</v>
      </c>
      <c r="E10" s="6"/>
      <c r="F10" s="7">
        <v>0</v>
      </c>
      <c r="G10" s="7">
        <v>1</v>
      </c>
      <c r="I10" s="6" t="s">
        <v>14</v>
      </c>
      <c r="J10" s="6"/>
      <c r="K10" s="6">
        <v>0.2</v>
      </c>
      <c r="L10" s="6"/>
      <c r="M10" s="8"/>
      <c r="N10" s="6"/>
    </row>
    <row r="11" spans="2:14" ht="12.75">
      <c r="B11" s="6"/>
      <c r="C11" s="6"/>
      <c r="D11" s="6"/>
      <c r="E11" s="6"/>
      <c r="F11" s="7"/>
      <c r="G11" s="7"/>
      <c r="H11" s="5"/>
      <c r="I11" s="6"/>
      <c r="J11" s="6"/>
      <c r="K11" s="6"/>
      <c r="L11" s="6"/>
      <c r="M11" s="8"/>
      <c r="N11" s="6"/>
    </row>
    <row r="12" spans="2:14" ht="12.75">
      <c r="B12" s="6" t="s">
        <v>22</v>
      </c>
      <c r="C12" s="6"/>
      <c r="D12" s="6">
        <f>IF(AND('Simulation Figure'!F8&lt;G12,'Simulation Figure'!F8&gt;F12),'Simulation Figure'!F8,"not allowed")</f>
        <v>0.2</v>
      </c>
      <c r="E12" s="6"/>
      <c r="F12" s="7">
        <v>0</v>
      </c>
      <c r="G12" s="7">
        <v>10</v>
      </c>
      <c r="I12" s="6" t="s">
        <v>4</v>
      </c>
      <c r="J12" s="6"/>
      <c r="K12" s="8">
        <v>0.2</v>
      </c>
      <c r="L12" s="6"/>
      <c r="M12" s="8"/>
      <c r="N12" s="6"/>
    </row>
    <row r="13" spans="2:14" ht="12.75">
      <c r="B13" s="6" t="s">
        <v>23</v>
      </c>
      <c r="C13" s="6"/>
      <c r="D13" s="6">
        <f>IF(AND('Simulation Figure'!F9&lt;G13,'Simulation Figure'!F9&gt;F13),'Simulation Figure'!F9,"not allowed")</f>
        <v>0.2</v>
      </c>
      <c r="E13" s="6"/>
      <c r="F13" s="7">
        <v>0</v>
      </c>
      <c r="G13" s="7">
        <v>10</v>
      </c>
      <c r="I13" s="6" t="s">
        <v>5</v>
      </c>
      <c r="J13" s="6"/>
      <c r="K13" s="8">
        <v>0.2</v>
      </c>
      <c r="L13" s="6"/>
      <c r="M13" s="8"/>
      <c r="N13" s="6"/>
    </row>
    <row r="14" spans="2:14" ht="12.75">
      <c r="B14" s="6"/>
      <c r="C14" s="6"/>
      <c r="D14" s="6"/>
      <c r="E14" s="6"/>
      <c r="F14" s="7"/>
      <c r="G14" s="7"/>
      <c r="I14" s="6"/>
      <c r="J14" s="6"/>
      <c r="K14" s="8"/>
      <c r="L14" s="6"/>
      <c r="M14" s="8"/>
      <c r="N14" s="6"/>
    </row>
    <row r="15" spans="2:14" ht="12.75">
      <c r="B15" s="6" t="s">
        <v>24</v>
      </c>
      <c r="C15" s="6"/>
      <c r="D15" s="6">
        <f>COUNTIF(D9:D13,"not allowed")</f>
        <v>0</v>
      </c>
      <c r="E15" s="6"/>
      <c r="F15" s="7"/>
      <c r="G15" s="7"/>
      <c r="I15" s="6"/>
      <c r="J15" s="6"/>
      <c r="K15" s="8"/>
      <c r="L15" s="6"/>
      <c r="M15" s="8"/>
      <c r="N15" s="6"/>
    </row>
    <row r="16" spans="2:14" ht="12.75">
      <c r="B16" s="6"/>
      <c r="C16" s="6"/>
      <c r="D16" s="8"/>
      <c r="E16" s="6"/>
      <c r="F16" s="8"/>
      <c r="G16" s="6"/>
      <c r="I16" s="6"/>
      <c r="J16" s="6"/>
      <c r="K16" s="8"/>
      <c r="L16" s="6"/>
      <c r="M16" s="8"/>
      <c r="N16" s="6"/>
    </row>
    <row r="17" spans="2:14" ht="12.75">
      <c r="B17" s="4" t="s">
        <v>34</v>
      </c>
      <c r="C17" s="6"/>
      <c r="D17" s="8"/>
      <c r="E17" s="6"/>
      <c r="F17" s="8"/>
      <c r="G17" s="6"/>
      <c r="I17" s="4" t="s">
        <v>8</v>
      </c>
      <c r="J17" s="6"/>
      <c r="K17" s="8"/>
      <c r="L17" s="6"/>
      <c r="M17" s="8"/>
      <c r="N17" s="6"/>
    </row>
    <row r="18" spans="2:14" ht="12.75">
      <c r="B18" s="6"/>
      <c r="C18" s="6"/>
      <c r="D18" s="8"/>
      <c r="E18" s="6"/>
      <c r="F18" s="8"/>
      <c r="G18" s="6"/>
      <c r="I18" s="6"/>
      <c r="J18" s="6"/>
      <c r="K18" s="8"/>
      <c r="L18" s="6"/>
      <c r="M18" s="8"/>
      <c r="N18" s="6"/>
    </row>
    <row r="19" spans="2:14" ht="12.75">
      <c r="B19" s="6" t="s">
        <v>15</v>
      </c>
      <c r="C19" s="6"/>
      <c r="D19" s="9">
        <f>Alpham^(-Alpham)*(1-Alpham)^(Alpham-1)*wa^(1-Alpham)*re^Alpham</f>
        <v>0.3298769776932236</v>
      </c>
      <c r="E19" s="6"/>
      <c r="F19" s="8"/>
      <c r="G19" s="6"/>
      <c r="H19" s="5"/>
      <c r="I19" s="6" t="s">
        <v>15</v>
      </c>
      <c r="J19" s="6"/>
      <c r="K19" s="9">
        <f>K9^(-K9)*(1-K9)^(K9-1)*K$12^(1-K9)*K$13^K9</f>
        <v>0.3298769776932236</v>
      </c>
      <c r="L19" s="6"/>
      <c r="M19" s="8"/>
      <c r="N19" s="6"/>
    </row>
    <row r="20" spans="2:14" ht="12.75">
      <c r="B20" s="6" t="s">
        <v>16</v>
      </c>
      <c r="C20" s="6"/>
      <c r="D20" s="9">
        <f>Alphaf^(-Alphaf)*(1-Alphaf)^(Alphaf-1)*wa^(1-Alphaf)*re^Alphaf</f>
        <v>0.3298769776932235</v>
      </c>
      <c r="E20" s="6"/>
      <c r="F20" s="8"/>
      <c r="G20" s="6"/>
      <c r="H20" s="5"/>
      <c r="I20" s="6" t="s">
        <v>16</v>
      </c>
      <c r="J20" s="6"/>
      <c r="K20" s="9">
        <f>K10^(-K10)*(1-K10)^(K10-1)*K$12^(1-K10)*K$13^K10</f>
        <v>0.3298769776932235</v>
      </c>
      <c r="L20" s="6"/>
      <c r="M20" s="8"/>
      <c r="N20" s="6"/>
    </row>
    <row r="21" spans="2:14" ht="12.75">
      <c r="B21" s="6"/>
      <c r="C21" s="6"/>
      <c r="D21" s="8"/>
      <c r="E21" s="6"/>
      <c r="F21" s="8"/>
      <c r="G21" s="6"/>
      <c r="H21" s="5"/>
      <c r="I21" s="6"/>
      <c r="J21" s="6"/>
      <c r="K21" s="8"/>
      <c r="L21" s="6"/>
      <c r="M21" s="8"/>
      <c r="N21" s="6"/>
    </row>
    <row r="22" spans="2:14" ht="12.75">
      <c r="B22" s="6" t="s">
        <v>25</v>
      </c>
      <c r="C22" s="6"/>
      <c r="D22" s="9">
        <f>M*(Alpham/(1-Alpham)*wa/re)^(-Alpham)</f>
        <v>0.9999999999999999</v>
      </c>
      <c r="E22" s="6"/>
      <c r="F22" s="8"/>
      <c r="G22" s="6"/>
      <c r="H22" s="5"/>
      <c r="I22" s="6" t="s">
        <v>25</v>
      </c>
      <c r="J22" s="6"/>
      <c r="K22" s="9">
        <f>(K9/(1-K9)*K$12/K$13)^(-K9)</f>
        <v>0.32987697769322355</v>
      </c>
      <c r="L22" s="6"/>
      <c r="M22" s="8"/>
      <c r="N22" s="6"/>
    </row>
    <row r="23" spans="2:14" ht="12.75">
      <c r="B23" s="6" t="s">
        <v>27</v>
      </c>
      <c r="C23" s="6"/>
      <c r="D23" s="9">
        <f>F*(Alphaf/(1-Alphaf)*wa/re)^(-Alphaf)</f>
        <v>4.000000000000001</v>
      </c>
      <c r="E23" s="6"/>
      <c r="F23" s="8"/>
      <c r="G23" s="6"/>
      <c r="H23" s="5"/>
      <c r="I23" s="6" t="s">
        <v>27</v>
      </c>
      <c r="J23" s="6"/>
      <c r="K23" s="9">
        <f>(K10/(1-K10)*K$12/K$13)^(-K10)</f>
        <v>1.3195079107728942</v>
      </c>
      <c r="L23" s="6"/>
      <c r="M23" s="8"/>
      <c r="N23" s="6"/>
    </row>
    <row r="24" spans="2:14" ht="12.75">
      <c r="B24" s="6"/>
      <c r="C24" s="6"/>
      <c r="D24" s="8"/>
      <c r="E24" s="6"/>
      <c r="F24" s="8"/>
      <c r="G24" s="6"/>
      <c r="H24" s="5"/>
      <c r="I24" s="6"/>
      <c r="J24" s="6"/>
      <c r="K24" s="8"/>
      <c r="L24" s="6"/>
      <c r="M24" s="8"/>
      <c r="N24" s="6"/>
    </row>
    <row r="25" spans="2:14" ht="12.75">
      <c r="B25" s="6" t="s">
        <v>26</v>
      </c>
      <c r="C25" s="6"/>
      <c r="D25" s="9">
        <f>M*(Alpham/(1-Alpham)*wa/re)^(1-Alpham)</f>
        <v>3.9999999999999996</v>
      </c>
      <c r="E25" s="6"/>
      <c r="F25" s="8"/>
      <c r="G25" s="6"/>
      <c r="H25" s="5"/>
      <c r="I25" s="6" t="s">
        <v>26</v>
      </c>
      <c r="J25" s="6"/>
      <c r="K25" s="9">
        <f>(K9/(1-K9)*K$12/K$13)^(1-K9)</f>
        <v>1.3195079107728942</v>
      </c>
      <c r="L25" s="6"/>
      <c r="M25" s="8"/>
      <c r="N25" s="6"/>
    </row>
    <row r="26" spans="2:13" ht="12.75">
      <c r="B26" s="1" t="s">
        <v>28</v>
      </c>
      <c r="D26" s="9">
        <f>F*(Alphaf/(1-Alphaf)*wa/re)^(1-Alphaf)</f>
        <v>1.0000000000000004</v>
      </c>
      <c r="F26" s="5"/>
      <c r="I26" s="1" t="s">
        <v>28</v>
      </c>
      <c r="K26" s="9">
        <f>(K10/(1-K10)*K$12/K$13)^(1-K10)</f>
        <v>0.3298769776932236</v>
      </c>
      <c r="M26" s="5"/>
    </row>
    <row r="27" spans="6:13" ht="12.75">
      <c r="F27" s="5"/>
      <c r="M27" s="5"/>
    </row>
    <row r="28" spans="2:13" ht="12.75">
      <c r="B28" s="1" t="s">
        <v>29</v>
      </c>
      <c r="D28" s="10">
        <f>1/Pm</f>
        <v>3.031433133020796</v>
      </c>
      <c r="F28" s="5"/>
      <c r="I28" s="1" t="s">
        <v>29</v>
      </c>
      <c r="K28" s="10">
        <f>1/K19</f>
        <v>3.031433133020796</v>
      </c>
      <c r="M28" s="5"/>
    </row>
    <row r="29" spans="2:13" ht="12.75">
      <c r="B29" s="1" t="s">
        <v>30</v>
      </c>
      <c r="D29" s="10">
        <f>1/Pf</f>
        <v>3.031433133020797</v>
      </c>
      <c r="F29" s="5"/>
      <c r="I29" s="1" t="s">
        <v>30</v>
      </c>
      <c r="K29" s="10">
        <f>1/K20</f>
        <v>3.031433133020797</v>
      </c>
      <c r="M29" s="5"/>
    </row>
    <row r="30" spans="6:13" ht="12.75">
      <c r="F30" s="5"/>
      <c r="M30" s="5"/>
    </row>
    <row r="31" spans="2:13" ht="12.75">
      <c r="B31" s="4" t="s">
        <v>35</v>
      </c>
      <c r="F31" s="5"/>
      <c r="M31" s="5"/>
    </row>
    <row r="32" spans="6:13" ht="12.75">
      <c r="F32" s="5"/>
      <c r="M32" s="5"/>
    </row>
    <row r="33" spans="2:14" s="6" customFormat="1" ht="12.75">
      <c r="B33" s="51" t="s">
        <v>10</v>
      </c>
      <c r="C33" s="51"/>
      <c r="D33" s="51"/>
      <c r="F33" s="53" t="s">
        <v>1</v>
      </c>
      <c r="G33" s="53"/>
      <c r="I33" s="51" t="s">
        <v>10</v>
      </c>
      <c r="J33" s="51"/>
      <c r="K33" s="51"/>
      <c r="M33" s="53" t="s">
        <v>1</v>
      </c>
      <c r="N33" s="53"/>
    </row>
    <row r="34" spans="2:14" ht="39.75" customHeight="1">
      <c r="B34" s="11" t="s">
        <v>9</v>
      </c>
      <c r="C34" s="11" t="s">
        <v>36</v>
      </c>
      <c r="D34" s="11" t="s">
        <v>18</v>
      </c>
      <c r="F34" s="11" t="s">
        <v>11</v>
      </c>
      <c r="G34" s="11" t="s">
        <v>12</v>
      </c>
      <c r="I34" s="11" t="s">
        <v>9</v>
      </c>
      <c r="J34" s="11" t="s">
        <v>17</v>
      </c>
      <c r="K34" s="11" t="s">
        <v>18</v>
      </c>
      <c r="M34" s="11" t="s">
        <v>11</v>
      </c>
      <c r="N34" s="11" t="s">
        <v>12</v>
      </c>
    </row>
    <row r="35" spans="2:14" ht="12.75">
      <c r="B35" s="12">
        <v>0</v>
      </c>
      <c r="C35" s="12" t="e">
        <f>(M*B35^(Alpham-1))^(1/Alpham)</f>
        <v>#DIV/0!</v>
      </c>
      <c r="D35" s="12" t="e">
        <f>(F*B35^(Alphaf-1))^(1/Alphaf)</f>
        <v>#DIV/0!</v>
      </c>
      <c r="F35" s="12">
        <v>0</v>
      </c>
      <c r="G35" s="12">
        <f>(1-wa*F35)/re</f>
        <v>5</v>
      </c>
      <c r="I35" s="12">
        <v>0</v>
      </c>
      <c r="J35" s="12" t="e">
        <f>(K$28*I35^(K$9-1))^(1/K$9)</f>
        <v>#DIV/0!</v>
      </c>
      <c r="K35" s="12" t="e">
        <f>(K$29*I35^(K$10-1))^(1/K$10)</f>
        <v>#DIV/0!</v>
      </c>
      <c r="M35" s="12">
        <v>0</v>
      </c>
      <c r="N35" s="12">
        <f>(1-K$12*M35)/K$13</f>
        <v>5</v>
      </c>
    </row>
    <row r="36" spans="2:14" ht="12.75">
      <c r="B36" s="12">
        <v>0.05</v>
      </c>
      <c r="C36" s="12">
        <f>(M*B36^(Alpham-1))^(1/Alpham)</f>
        <v>8.45897010752451</v>
      </c>
      <c r="D36" s="12">
        <f>(F*B36^(Alphaf-1))^(1/Alphaf)</f>
        <v>40960000.00000005</v>
      </c>
      <c r="F36" s="12">
        <v>0.05</v>
      </c>
      <c r="G36" s="12">
        <f aca="true" t="shared" si="0" ref="G36:G99">(1-wa*F36)/re</f>
        <v>4.949999999999999</v>
      </c>
      <c r="I36" s="12">
        <v>0.05</v>
      </c>
      <c r="J36" s="12">
        <f aca="true" t="shared" si="1" ref="J36:J99">(K$28*I36^(K$9-1))^(1/K$9)</f>
        <v>8.45897010752451</v>
      </c>
      <c r="K36" s="12">
        <f aca="true" t="shared" si="2" ref="K36:K43">(K$29*I36^(K$10-1))^(1/K$10)</f>
        <v>40960000.00000005</v>
      </c>
      <c r="M36" s="12">
        <v>0.05</v>
      </c>
      <c r="N36" s="12">
        <f aca="true" t="shared" si="3" ref="N36:N99">(1-K$12*M36)/K$13</f>
        <v>4.949999999999999</v>
      </c>
    </row>
    <row r="37" spans="2:14" ht="12.75">
      <c r="B37" s="12">
        <v>0.1</v>
      </c>
      <c r="C37" s="12">
        <f>(M*B37^(Alpham-1))^(1/Alpham)</f>
        <v>7.113117640155689</v>
      </c>
      <c r="D37" s="12">
        <f>(F*B37^(Alphaf-1))^(1/Alphaf)</f>
        <v>2560000.0000000023</v>
      </c>
      <c r="F37" s="12">
        <v>0.1</v>
      </c>
      <c r="G37" s="12">
        <f t="shared" si="0"/>
        <v>4.8999999999999995</v>
      </c>
      <c r="I37" s="12">
        <v>0.1</v>
      </c>
      <c r="J37" s="12">
        <f t="shared" si="1"/>
        <v>7.113117640155689</v>
      </c>
      <c r="K37" s="12">
        <f t="shared" si="2"/>
        <v>2560000.0000000023</v>
      </c>
      <c r="M37" s="12">
        <v>0.1</v>
      </c>
      <c r="N37" s="12">
        <f t="shared" si="3"/>
        <v>4.8999999999999995</v>
      </c>
    </row>
    <row r="38" spans="2:14" ht="12.75">
      <c r="B38" s="12">
        <v>0.15</v>
      </c>
      <c r="C38" s="12">
        <f aca="true" t="shared" si="4" ref="C38:C101">(M*B38^(Alpham-1))^(1/Alpham)</f>
        <v>6.4274273515572125</v>
      </c>
      <c r="D38" s="12">
        <f aca="true" t="shared" si="5" ref="D38:D101">(F*B38^(Alphaf-1))^(1/Alphaf)</f>
        <v>505679.0123456798</v>
      </c>
      <c r="F38" s="12">
        <v>0.15</v>
      </c>
      <c r="G38" s="12">
        <f t="shared" si="0"/>
        <v>4.85</v>
      </c>
      <c r="I38" s="12">
        <v>0.15</v>
      </c>
      <c r="J38" s="12">
        <f t="shared" si="1"/>
        <v>6.4274273515572125</v>
      </c>
      <c r="K38" s="12">
        <f t="shared" si="2"/>
        <v>505679.0123456798</v>
      </c>
      <c r="M38" s="12">
        <v>0.15</v>
      </c>
      <c r="N38" s="12">
        <f t="shared" si="3"/>
        <v>4.85</v>
      </c>
    </row>
    <row r="39" spans="2:14" ht="12.75">
      <c r="B39" s="12">
        <v>0.2</v>
      </c>
      <c r="C39" s="12">
        <f t="shared" si="4"/>
        <v>5.981395124884881</v>
      </c>
      <c r="D39" s="12">
        <f t="shared" si="5"/>
        <v>160000.00000000026</v>
      </c>
      <c r="F39" s="12">
        <v>0.2</v>
      </c>
      <c r="G39" s="12">
        <f t="shared" si="0"/>
        <v>4.8</v>
      </c>
      <c r="I39" s="12">
        <v>0.2</v>
      </c>
      <c r="J39" s="12">
        <f t="shared" si="1"/>
        <v>5.981395124884881</v>
      </c>
      <c r="K39" s="12">
        <f t="shared" si="2"/>
        <v>160000.00000000026</v>
      </c>
      <c r="M39" s="12">
        <v>0.2</v>
      </c>
      <c r="N39" s="12">
        <f t="shared" si="3"/>
        <v>4.8</v>
      </c>
    </row>
    <row r="40" spans="2:14" ht="12.75">
      <c r="B40" s="12">
        <v>0.25</v>
      </c>
      <c r="C40" s="12">
        <f t="shared" si="4"/>
        <v>5.656854249492381</v>
      </c>
      <c r="D40" s="12">
        <f t="shared" si="5"/>
        <v>65536.00000000001</v>
      </c>
      <c r="F40" s="12">
        <v>0.25</v>
      </c>
      <c r="G40" s="12">
        <f t="shared" si="0"/>
        <v>4.749999999999999</v>
      </c>
      <c r="I40" s="12">
        <v>0.25</v>
      </c>
      <c r="J40" s="12">
        <f t="shared" si="1"/>
        <v>5.656854249492381</v>
      </c>
      <c r="K40" s="12">
        <f t="shared" si="2"/>
        <v>65536.00000000001</v>
      </c>
      <c r="M40" s="12">
        <v>0.25</v>
      </c>
      <c r="N40" s="12">
        <f t="shared" si="3"/>
        <v>4.749999999999999</v>
      </c>
    </row>
    <row r="41" spans="2:14" ht="12.75">
      <c r="B41" s="12">
        <v>0.3</v>
      </c>
      <c r="C41" s="12">
        <f t="shared" si="4"/>
        <v>5.404800619228136</v>
      </c>
      <c r="D41" s="12">
        <f t="shared" si="5"/>
        <v>31604.938271605028</v>
      </c>
      <c r="F41" s="12">
        <v>0.3</v>
      </c>
      <c r="G41" s="12">
        <f t="shared" si="0"/>
        <v>4.699999999999999</v>
      </c>
      <c r="I41" s="12">
        <v>0.3</v>
      </c>
      <c r="J41" s="12">
        <f t="shared" si="1"/>
        <v>5.404800619228136</v>
      </c>
      <c r="K41" s="12">
        <f t="shared" si="2"/>
        <v>31604.938271605028</v>
      </c>
      <c r="M41" s="12">
        <v>0.3</v>
      </c>
      <c r="N41" s="12">
        <f t="shared" si="3"/>
        <v>4.699999999999999</v>
      </c>
    </row>
    <row r="42" spans="2:14" ht="12.75">
      <c r="B42" s="12">
        <v>0.35</v>
      </c>
      <c r="C42" s="12">
        <f t="shared" si="4"/>
        <v>5.200474608274954</v>
      </c>
      <c r="D42" s="12">
        <f t="shared" si="5"/>
        <v>17059.558517284495</v>
      </c>
      <c r="F42" s="12">
        <v>0.35</v>
      </c>
      <c r="G42" s="12">
        <f t="shared" si="0"/>
        <v>4.65</v>
      </c>
      <c r="I42" s="12">
        <v>0.35</v>
      </c>
      <c r="J42" s="12">
        <f t="shared" si="1"/>
        <v>5.200474608274954</v>
      </c>
      <c r="K42" s="12">
        <f t="shared" si="2"/>
        <v>17059.558517284495</v>
      </c>
      <c r="M42" s="12">
        <v>0.35</v>
      </c>
      <c r="N42" s="12">
        <f t="shared" si="3"/>
        <v>4.65</v>
      </c>
    </row>
    <row r="43" spans="2:14" ht="12.75">
      <c r="B43" s="12">
        <v>0.4</v>
      </c>
      <c r="C43" s="12">
        <f t="shared" si="4"/>
        <v>5.029733718731741</v>
      </c>
      <c r="D43" s="12">
        <f t="shared" si="5"/>
        <v>10000.000000000015</v>
      </c>
      <c r="F43" s="12">
        <v>0.4</v>
      </c>
      <c r="G43" s="12">
        <f t="shared" si="0"/>
        <v>4.6</v>
      </c>
      <c r="I43" s="12">
        <v>0.4</v>
      </c>
      <c r="J43" s="12">
        <f t="shared" si="1"/>
        <v>5.029733718731741</v>
      </c>
      <c r="K43" s="12">
        <f t="shared" si="2"/>
        <v>10000.000000000015</v>
      </c>
      <c r="M43" s="12">
        <v>0.4</v>
      </c>
      <c r="N43" s="12">
        <f t="shared" si="3"/>
        <v>4.6</v>
      </c>
    </row>
    <row r="44" spans="2:14" ht="12.75">
      <c r="B44" s="12">
        <v>0.45</v>
      </c>
      <c r="C44" s="12">
        <f t="shared" si="4"/>
        <v>4.883788668646274</v>
      </c>
      <c r="D44" s="12">
        <f t="shared" si="5"/>
        <v>6242.950769699747</v>
      </c>
      <c r="F44" s="12">
        <v>0.45</v>
      </c>
      <c r="G44" s="12">
        <f t="shared" si="0"/>
        <v>4.55</v>
      </c>
      <c r="I44" s="12">
        <v>0.45</v>
      </c>
      <c r="J44" s="12">
        <f t="shared" si="1"/>
        <v>4.883788668646274</v>
      </c>
      <c r="K44" s="12">
        <f aca="true" t="shared" si="6" ref="K44:K107">(K$29*I44^(K$10-1))^(1/K$10)</f>
        <v>6242.950769699747</v>
      </c>
      <c r="M44" s="12">
        <v>0.45</v>
      </c>
      <c r="N44" s="12">
        <f t="shared" si="3"/>
        <v>4.55</v>
      </c>
    </row>
    <row r="45" spans="2:14" ht="12.75">
      <c r="B45" s="12">
        <v>0.5</v>
      </c>
      <c r="C45" s="12">
        <f t="shared" si="4"/>
        <v>4.756828460010884</v>
      </c>
      <c r="D45" s="12">
        <f t="shared" si="5"/>
        <v>4096.000000000006</v>
      </c>
      <c r="F45" s="12">
        <v>0.5</v>
      </c>
      <c r="G45" s="12">
        <f t="shared" si="0"/>
        <v>4.5</v>
      </c>
      <c r="I45" s="12">
        <v>0.5</v>
      </c>
      <c r="J45" s="12">
        <f t="shared" si="1"/>
        <v>4.756828460010884</v>
      </c>
      <c r="K45" s="12">
        <f t="shared" si="6"/>
        <v>4096.000000000006</v>
      </c>
      <c r="M45" s="12">
        <v>0.5</v>
      </c>
      <c r="N45" s="12">
        <f t="shared" si="3"/>
        <v>4.5</v>
      </c>
    </row>
    <row r="46" spans="2:14" ht="12.75">
      <c r="B46" s="12">
        <v>0.55</v>
      </c>
      <c r="C46" s="12">
        <f t="shared" si="4"/>
        <v>4.644824603666295</v>
      </c>
      <c r="D46" s="12">
        <f t="shared" si="5"/>
        <v>2797.6231131753334</v>
      </c>
      <c r="F46" s="12">
        <v>0.55</v>
      </c>
      <c r="G46" s="12">
        <f t="shared" si="0"/>
        <v>4.45</v>
      </c>
      <c r="I46" s="12">
        <v>0.55</v>
      </c>
      <c r="J46" s="12">
        <f t="shared" si="1"/>
        <v>4.644824603666295</v>
      </c>
      <c r="K46" s="12">
        <f t="shared" si="6"/>
        <v>2797.6231131753334</v>
      </c>
      <c r="M46" s="12">
        <v>0.55</v>
      </c>
      <c r="N46" s="12">
        <f t="shared" si="3"/>
        <v>4.45</v>
      </c>
    </row>
    <row r="47" spans="2:14" ht="12.75">
      <c r="B47" s="12">
        <v>0.6</v>
      </c>
      <c r="C47" s="12">
        <f t="shared" si="4"/>
        <v>4.544877465869996</v>
      </c>
      <c r="D47" s="12">
        <f t="shared" si="5"/>
        <v>1975.3086419753129</v>
      </c>
      <c r="F47" s="12">
        <v>0.6</v>
      </c>
      <c r="G47" s="12">
        <f t="shared" si="0"/>
        <v>4.3999999999999995</v>
      </c>
      <c r="I47" s="12">
        <v>0.6</v>
      </c>
      <c r="J47" s="12">
        <f t="shared" si="1"/>
        <v>4.544877465869996</v>
      </c>
      <c r="K47" s="12">
        <f t="shared" si="6"/>
        <v>1975.3086419753129</v>
      </c>
      <c r="M47" s="12">
        <v>0.6</v>
      </c>
      <c r="N47" s="12">
        <f t="shared" si="3"/>
        <v>4.3999999999999995</v>
      </c>
    </row>
    <row r="48" spans="2:14" ht="12.75">
      <c r="B48" s="12">
        <v>0.65</v>
      </c>
      <c r="C48" s="12">
        <f t="shared" si="4"/>
        <v>4.454835298220727</v>
      </c>
      <c r="D48" s="12">
        <f t="shared" si="5"/>
        <v>1434.1234550610995</v>
      </c>
      <c r="F48" s="12">
        <v>0.65</v>
      </c>
      <c r="G48" s="12">
        <f t="shared" si="0"/>
        <v>4.35</v>
      </c>
      <c r="I48" s="12">
        <v>0.65</v>
      </c>
      <c r="J48" s="12">
        <f t="shared" si="1"/>
        <v>4.454835298220727</v>
      </c>
      <c r="K48" s="12">
        <f t="shared" si="6"/>
        <v>1434.1234550610995</v>
      </c>
      <c r="M48" s="12">
        <v>0.65</v>
      </c>
      <c r="N48" s="12">
        <f t="shared" si="3"/>
        <v>4.35</v>
      </c>
    </row>
    <row r="49" spans="2:14" ht="12.75">
      <c r="B49" s="12">
        <v>0.7</v>
      </c>
      <c r="C49" s="12">
        <f t="shared" si="4"/>
        <v>4.373060455716373</v>
      </c>
      <c r="D49" s="12">
        <f t="shared" si="5"/>
        <v>1066.2224073302807</v>
      </c>
      <c r="F49" s="12">
        <v>0.7</v>
      </c>
      <c r="G49" s="12">
        <f t="shared" si="0"/>
        <v>4.3</v>
      </c>
      <c r="I49" s="12">
        <v>0.7</v>
      </c>
      <c r="J49" s="12">
        <f t="shared" si="1"/>
        <v>4.373060455716373</v>
      </c>
      <c r="K49" s="12">
        <f t="shared" si="6"/>
        <v>1066.2224073302807</v>
      </c>
      <c r="M49" s="12">
        <v>0.7</v>
      </c>
      <c r="N49" s="12">
        <f t="shared" si="3"/>
        <v>4.3</v>
      </c>
    </row>
    <row r="50" spans="2:14" ht="12.75">
      <c r="B50" s="12">
        <v>0.75</v>
      </c>
      <c r="C50" s="12">
        <f t="shared" si="4"/>
        <v>4.298279727294166</v>
      </c>
      <c r="D50" s="12">
        <f t="shared" si="5"/>
        <v>809.0864197530868</v>
      </c>
      <c r="F50" s="12">
        <v>0.75</v>
      </c>
      <c r="G50" s="12">
        <f t="shared" si="0"/>
        <v>4.25</v>
      </c>
      <c r="I50" s="12">
        <v>0.75</v>
      </c>
      <c r="J50" s="12">
        <f t="shared" si="1"/>
        <v>4.298279727294166</v>
      </c>
      <c r="K50" s="12">
        <f t="shared" si="6"/>
        <v>809.0864197530868</v>
      </c>
      <c r="M50" s="12">
        <v>0.75</v>
      </c>
      <c r="N50" s="12">
        <f t="shared" si="3"/>
        <v>4.25</v>
      </c>
    </row>
    <row r="51" spans="2:14" ht="12.75">
      <c r="B51" s="12">
        <v>0.8</v>
      </c>
      <c r="C51" s="12">
        <f t="shared" si="4"/>
        <v>4.229485053762256</v>
      </c>
      <c r="D51" s="12">
        <f t="shared" si="5"/>
        <v>625.0000000000007</v>
      </c>
      <c r="F51" s="12">
        <v>0.8</v>
      </c>
      <c r="G51" s="12">
        <f t="shared" si="0"/>
        <v>4.199999999999999</v>
      </c>
      <c r="I51" s="12">
        <v>0.8</v>
      </c>
      <c r="J51" s="12">
        <f t="shared" si="1"/>
        <v>4.229485053762256</v>
      </c>
      <c r="K51" s="12">
        <f t="shared" si="6"/>
        <v>625.0000000000007</v>
      </c>
      <c r="M51" s="12">
        <v>0.8</v>
      </c>
      <c r="N51" s="12">
        <f t="shared" si="3"/>
        <v>4.199999999999999</v>
      </c>
    </row>
    <row r="52" spans="2:14" ht="12.75">
      <c r="B52" s="12">
        <v>0.85</v>
      </c>
      <c r="C52" s="12">
        <f t="shared" si="4"/>
        <v>4.165865651397376</v>
      </c>
      <c r="D52" s="12">
        <f t="shared" si="5"/>
        <v>490.41558410459726</v>
      </c>
      <c r="F52" s="12">
        <v>0.85</v>
      </c>
      <c r="G52" s="12">
        <f t="shared" si="0"/>
        <v>4.1499999999999995</v>
      </c>
      <c r="I52" s="12">
        <v>0.85</v>
      </c>
      <c r="J52" s="12">
        <f t="shared" si="1"/>
        <v>4.165865651397376</v>
      </c>
      <c r="K52" s="12">
        <f t="shared" si="6"/>
        <v>490.41558410459726</v>
      </c>
      <c r="M52" s="12">
        <v>0.85</v>
      </c>
      <c r="N52" s="12">
        <f t="shared" si="3"/>
        <v>4.1499999999999995</v>
      </c>
    </row>
    <row r="53" spans="2:14" ht="12.75">
      <c r="B53" s="12">
        <v>0.9</v>
      </c>
      <c r="C53" s="12">
        <f t="shared" si="4"/>
        <v>4.106760384321364</v>
      </c>
      <c r="D53" s="12">
        <f t="shared" si="5"/>
        <v>390.1844231062341</v>
      </c>
      <c r="F53" s="12">
        <v>0.9</v>
      </c>
      <c r="G53" s="12">
        <f t="shared" si="0"/>
        <v>4.1</v>
      </c>
      <c r="I53" s="12">
        <v>0.9</v>
      </c>
      <c r="J53" s="12">
        <f t="shared" si="1"/>
        <v>4.106760384321364</v>
      </c>
      <c r="K53" s="12">
        <f t="shared" si="6"/>
        <v>390.1844231062341</v>
      </c>
      <c r="M53" s="12">
        <v>0.9</v>
      </c>
      <c r="N53" s="12">
        <f t="shared" si="3"/>
        <v>4.1</v>
      </c>
    </row>
    <row r="54" spans="2:14" ht="12.75">
      <c r="B54" s="12">
        <v>0.95</v>
      </c>
      <c r="C54" s="12">
        <f t="shared" si="4"/>
        <v>4.0516235799198395</v>
      </c>
      <c r="D54" s="12">
        <f t="shared" si="5"/>
        <v>314.3008417676356</v>
      </c>
      <c r="F54" s="12">
        <v>0.95</v>
      </c>
      <c r="G54" s="12">
        <f t="shared" si="0"/>
        <v>4.05</v>
      </c>
      <c r="I54" s="12">
        <v>0.95</v>
      </c>
      <c r="J54" s="12">
        <f t="shared" si="1"/>
        <v>4.0516235799198395</v>
      </c>
      <c r="K54" s="12">
        <f t="shared" si="6"/>
        <v>314.3008417676356</v>
      </c>
      <c r="M54" s="12">
        <v>0.95</v>
      </c>
      <c r="N54" s="12">
        <f t="shared" si="3"/>
        <v>4.05</v>
      </c>
    </row>
    <row r="55" spans="2:14" ht="12.75">
      <c r="B55" s="12">
        <v>1</v>
      </c>
      <c r="C55" s="12">
        <f t="shared" si="4"/>
        <v>4</v>
      </c>
      <c r="D55" s="12">
        <f t="shared" si="5"/>
        <v>256.0000000000003</v>
      </c>
      <c r="F55" s="12">
        <v>1</v>
      </c>
      <c r="G55" s="12">
        <f t="shared" si="0"/>
        <v>4</v>
      </c>
      <c r="I55" s="12">
        <v>1</v>
      </c>
      <c r="J55" s="12">
        <f t="shared" si="1"/>
        <v>4</v>
      </c>
      <c r="K55" s="12">
        <f t="shared" si="6"/>
        <v>256.0000000000003</v>
      </c>
      <c r="M55" s="12">
        <v>1</v>
      </c>
      <c r="N55" s="12">
        <f t="shared" si="3"/>
        <v>4</v>
      </c>
    </row>
    <row r="56" spans="2:14" ht="12.75">
      <c r="B56" s="12">
        <v>1.05</v>
      </c>
      <c r="C56" s="12">
        <f t="shared" si="4"/>
        <v>3.9515061896922963</v>
      </c>
      <c r="D56" s="12">
        <f t="shared" si="5"/>
        <v>210.61183354672212</v>
      </c>
      <c r="F56" s="12">
        <v>1.05</v>
      </c>
      <c r="G56" s="12">
        <f t="shared" si="0"/>
        <v>3.95</v>
      </c>
      <c r="I56" s="12">
        <v>1.05</v>
      </c>
      <c r="J56" s="12">
        <f t="shared" si="1"/>
        <v>3.9515061896922963</v>
      </c>
      <c r="K56" s="12">
        <f t="shared" si="6"/>
        <v>210.61183354672212</v>
      </c>
      <c r="M56" s="12">
        <v>1.05</v>
      </c>
      <c r="N56" s="12">
        <f t="shared" si="3"/>
        <v>3.95</v>
      </c>
    </row>
    <row r="57" spans="2:14" ht="12.75">
      <c r="B57" s="12">
        <v>1.1</v>
      </c>
      <c r="C57" s="12">
        <f t="shared" si="4"/>
        <v>3.905816358705242</v>
      </c>
      <c r="D57" s="12">
        <f t="shared" si="5"/>
        <v>174.8514445734581</v>
      </c>
      <c r="F57" s="12">
        <v>1.1</v>
      </c>
      <c r="G57" s="12">
        <f t="shared" si="0"/>
        <v>3.9</v>
      </c>
      <c r="I57" s="12">
        <v>1.1</v>
      </c>
      <c r="J57" s="12">
        <f t="shared" si="1"/>
        <v>3.905816358705242</v>
      </c>
      <c r="K57" s="12">
        <f t="shared" si="6"/>
        <v>174.8514445734581</v>
      </c>
      <c r="M57" s="12">
        <v>1.1</v>
      </c>
      <c r="N57" s="12">
        <f t="shared" si="3"/>
        <v>3.9</v>
      </c>
    </row>
    <row r="58" spans="2:14" ht="12.75">
      <c r="B58" s="12">
        <v>1.15</v>
      </c>
      <c r="C58" s="12">
        <f t="shared" si="4"/>
        <v>3.8626515416026104</v>
      </c>
      <c r="D58" s="12">
        <f t="shared" si="5"/>
        <v>146.36883087181658</v>
      </c>
      <c r="F58" s="12">
        <v>1.15</v>
      </c>
      <c r="G58" s="12">
        <f t="shared" si="0"/>
        <v>3.85</v>
      </c>
      <c r="I58" s="12">
        <v>1.15</v>
      </c>
      <c r="J58" s="12">
        <f t="shared" si="1"/>
        <v>3.8626515416026104</v>
      </c>
      <c r="K58" s="12">
        <f t="shared" si="6"/>
        <v>146.36883087181658</v>
      </c>
      <c r="M58" s="12">
        <v>1.15</v>
      </c>
      <c r="N58" s="12">
        <f t="shared" si="3"/>
        <v>3.85</v>
      </c>
    </row>
    <row r="59" spans="2:14" ht="12.75">
      <c r="B59" s="12">
        <v>1.2</v>
      </c>
      <c r="C59" s="12">
        <f t="shared" si="4"/>
        <v>3.821771168817466</v>
      </c>
      <c r="D59" s="12">
        <f t="shared" si="5"/>
        <v>123.45679012345688</v>
      </c>
      <c r="F59" s="12">
        <v>1.2</v>
      </c>
      <c r="G59" s="12">
        <f t="shared" si="0"/>
        <v>3.8</v>
      </c>
      <c r="I59" s="12">
        <v>1.2</v>
      </c>
      <c r="J59" s="12">
        <f t="shared" si="1"/>
        <v>3.821771168817466</v>
      </c>
      <c r="K59" s="12">
        <f t="shared" si="6"/>
        <v>123.45679012345688</v>
      </c>
      <c r="M59" s="12">
        <v>1.2</v>
      </c>
      <c r="N59" s="12">
        <f t="shared" si="3"/>
        <v>3.8</v>
      </c>
    </row>
    <row r="60" spans="2:14" ht="12.75">
      <c r="B60" s="12">
        <v>1.25</v>
      </c>
      <c r="C60" s="12">
        <f t="shared" si="4"/>
        <v>3.7829664360127038</v>
      </c>
      <c r="D60" s="12">
        <f t="shared" si="5"/>
        <v>104.85760000000019</v>
      </c>
      <c r="F60" s="12">
        <v>1.25</v>
      </c>
      <c r="G60" s="12">
        <f t="shared" si="0"/>
        <v>3.75</v>
      </c>
      <c r="I60" s="12">
        <v>1.25</v>
      </c>
      <c r="J60" s="12">
        <f t="shared" si="1"/>
        <v>3.7829664360127038</v>
      </c>
      <c r="K60" s="12">
        <f t="shared" si="6"/>
        <v>104.85760000000019</v>
      </c>
      <c r="M60" s="12">
        <v>1.25</v>
      </c>
      <c r="N60" s="12">
        <f t="shared" si="3"/>
        <v>3.75</v>
      </c>
    </row>
    <row r="61" spans="2:14" ht="12.75">
      <c r="B61" s="12">
        <v>1.3</v>
      </c>
      <c r="C61" s="12">
        <f t="shared" si="4"/>
        <v>3.746055032819522</v>
      </c>
      <c r="D61" s="12">
        <f t="shared" si="5"/>
        <v>89.63271594131868</v>
      </c>
      <c r="F61" s="12">
        <v>1.3</v>
      </c>
      <c r="G61" s="12">
        <f t="shared" si="0"/>
        <v>3.6999999999999997</v>
      </c>
      <c r="I61" s="12">
        <v>1.3</v>
      </c>
      <c r="J61" s="12">
        <f t="shared" si="1"/>
        <v>3.746055032819522</v>
      </c>
      <c r="K61" s="12">
        <f t="shared" si="6"/>
        <v>89.63271594131868</v>
      </c>
      <c r="M61" s="12">
        <v>1.3</v>
      </c>
      <c r="N61" s="12">
        <f t="shared" si="3"/>
        <v>3.6999999999999997</v>
      </c>
    </row>
    <row r="62" spans="2:14" ht="12.75">
      <c r="B62" s="12">
        <v>1.35</v>
      </c>
      <c r="C62" s="12">
        <f t="shared" si="4"/>
        <v>3.7108769116183207</v>
      </c>
      <c r="D62" s="12">
        <f t="shared" si="5"/>
        <v>77.07346629258942</v>
      </c>
      <c r="F62" s="12">
        <v>1.35</v>
      </c>
      <c r="G62" s="12">
        <f t="shared" si="0"/>
        <v>3.65</v>
      </c>
      <c r="I62" s="12">
        <v>1.35</v>
      </c>
      <c r="J62" s="12">
        <f t="shared" si="1"/>
        <v>3.7108769116183207</v>
      </c>
      <c r="K62" s="12">
        <f t="shared" si="6"/>
        <v>77.07346629258942</v>
      </c>
      <c r="M62" s="12">
        <v>1.35</v>
      </c>
      <c r="N62" s="12">
        <f t="shared" si="3"/>
        <v>3.65</v>
      </c>
    </row>
    <row r="63" spans="2:14" ht="12.75">
      <c r="B63" s="12">
        <v>1.4</v>
      </c>
      <c r="C63" s="12">
        <f t="shared" si="4"/>
        <v>3.677290860899674</v>
      </c>
      <c r="D63" s="12">
        <f t="shared" si="5"/>
        <v>66.63890045814249</v>
      </c>
      <c r="F63" s="12">
        <v>1.4</v>
      </c>
      <c r="G63" s="12">
        <f t="shared" si="0"/>
        <v>3.5999999999999996</v>
      </c>
      <c r="I63" s="12">
        <v>1.4</v>
      </c>
      <c r="J63" s="12">
        <f t="shared" si="1"/>
        <v>3.677290860899674</v>
      </c>
      <c r="K63" s="12">
        <f t="shared" si="6"/>
        <v>66.63890045814249</v>
      </c>
      <c r="M63" s="12">
        <v>1.4</v>
      </c>
      <c r="N63" s="12">
        <f t="shared" si="3"/>
        <v>3.5999999999999996</v>
      </c>
    </row>
    <row r="64" spans="2:14" ht="12.75">
      <c r="B64" s="12">
        <v>1.45</v>
      </c>
      <c r="C64" s="12">
        <f t="shared" si="4"/>
        <v>3.645171707423176</v>
      </c>
      <c r="D64" s="12">
        <f t="shared" si="5"/>
        <v>57.91191902511177</v>
      </c>
      <c r="F64" s="12">
        <v>1.45</v>
      </c>
      <c r="G64" s="12">
        <f t="shared" si="0"/>
        <v>3.55</v>
      </c>
      <c r="I64" s="12">
        <v>1.45</v>
      </c>
      <c r="J64" s="12">
        <f t="shared" si="1"/>
        <v>3.645171707423176</v>
      </c>
      <c r="K64" s="12">
        <f t="shared" si="6"/>
        <v>57.91191902511177</v>
      </c>
      <c r="M64" s="12">
        <v>1.45</v>
      </c>
      <c r="N64" s="12">
        <f t="shared" si="3"/>
        <v>3.55</v>
      </c>
    </row>
    <row r="65" spans="2:14" ht="12.75">
      <c r="B65" s="12">
        <v>1.5</v>
      </c>
      <c r="C65" s="12">
        <f t="shared" si="4"/>
        <v>3.614408014439379</v>
      </c>
      <c r="D65" s="12">
        <f t="shared" si="5"/>
        <v>50.56790123456798</v>
      </c>
      <c r="F65" s="12">
        <v>1.5</v>
      </c>
      <c r="G65" s="12">
        <f t="shared" si="0"/>
        <v>3.4999999999999996</v>
      </c>
      <c r="I65" s="12">
        <v>1.5</v>
      </c>
      <c r="J65" s="12">
        <f t="shared" si="1"/>
        <v>3.614408014439379</v>
      </c>
      <c r="K65" s="12">
        <f t="shared" si="6"/>
        <v>50.56790123456798</v>
      </c>
      <c r="M65" s="12">
        <v>1.5</v>
      </c>
      <c r="N65" s="12">
        <f t="shared" si="3"/>
        <v>3.4999999999999996</v>
      </c>
    </row>
    <row r="66" spans="2:14" ht="12.75">
      <c r="B66" s="12">
        <v>1.55</v>
      </c>
      <c r="C66" s="12">
        <f t="shared" si="4"/>
        <v>3.5849001746826894</v>
      </c>
      <c r="D66" s="12">
        <f t="shared" si="5"/>
        <v>44.35199632710032</v>
      </c>
      <c r="F66" s="12">
        <v>1.55</v>
      </c>
      <c r="G66" s="12">
        <f t="shared" si="0"/>
        <v>3.4499999999999997</v>
      </c>
      <c r="I66" s="12">
        <v>1.55</v>
      </c>
      <c r="J66" s="12">
        <f t="shared" si="1"/>
        <v>3.5849001746826894</v>
      </c>
      <c r="K66" s="12">
        <f t="shared" si="6"/>
        <v>44.35199632710032</v>
      </c>
      <c r="M66" s="12">
        <v>1.55</v>
      </c>
      <c r="N66" s="12">
        <f t="shared" si="3"/>
        <v>3.4499999999999997</v>
      </c>
    </row>
    <row r="67" spans="2:14" ht="12.75">
      <c r="B67" s="12">
        <v>1.6</v>
      </c>
      <c r="C67" s="12">
        <f t="shared" si="4"/>
        <v>3.5565588200778446</v>
      </c>
      <c r="D67" s="12">
        <f t="shared" si="5"/>
        <v>39.062500000000014</v>
      </c>
      <c r="F67" s="12">
        <v>1.6</v>
      </c>
      <c r="G67" s="12">
        <f t="shared" si="0"/>
        <v>3.3999999999999995</v>
      </c>
      <c r="I67" s="12">
        <v>1.6</v>
      </c>
      <c r="J67" s="12">
        <f t="shared" si="1"/>
        <v>3.5565588200778446</v>
      </c>
      <c r="K67" s="12">
        <f t="shared" si="6"/>
        <v>39.062500000000014</v>
      </c>
      <c r="M67" s="12">
        <v>1.6</v>
      </c>
      <c r="N67" s="12">
        <f t="shared" si="3"/>
        <v>3.3999999999999995</v>
      </c>
    </row>
    <row r="68" spans="2:14" ht="12.75">
      <c r="B68" s="12">
        <v>1.65</v>
      </c>
      <c r="C68" s="12">
        <f t="shared" si="4"/>
        <v>3.529303487458166</v>
      </c>
      <c r="D68" s="12">
        <f t="shared" si="5"/>
        <v>34.538556952781896</v>
      </c>
      <c r="F68" s="12">
        <v>1.65</v>
      </c>
      <c r="G68" s="12">
        <f t="shared" si="0"/>
        <v>3.3499999999999996</v>
      </c>
      <c r="I68" s="12">
        <v>1.65</v>
      </c>
      <c r="J68" s="12">
        <f t="shared" si="1"/>
        <v>3.529303487458166</v>
      </c>
      <c r="K68" s="12">
        <f t="shared" si="6"/>
        <v>34.538556952781896</v>
      </c>
      <c r="M68" s="12">
        <v>1.65</v>
      </c>
      <c r="N68" s="12">
        <f t="shared" si="3"/>
        <v>3.3499999999999996</v>
      </c>
    </row>
    <row r="69" spans="2:14" ht="12.75">
      <c r="B69" s="12">
        <v>1.7</v>
      </c>
      <c r="C69" s="12">
        <f t="shared" si="4"/>
        <v>3.503061492688634</v>
      </c>
      <c r="D69" s="12">
        <f t="shared" si="5"/>
        <v>30.650974006537325</v>
      </c>
      <c r="F69" s="12">
        <v>1.7</v>
      </c>
      <c r="G69" s="12">
        <f t="shared" si="0"/>
        <v>3.2999999999999994</v>
      </c>
      <c r="I69" s="12">
        <v>1.7</v>
      </c>
      <c r="J69" s="12">
        <f t="shared" si="1"/>
        <v>3.503061492688634</v>
      </c>
      <c r="K69" s="12">
        <f t="shared" si="6"/>
        <v>30.650974006537325</v>
      </c>
      <c r="M69" s="12">
        <v>1.7</v>
      </c>
      <c r="N69" s="12">
        <f t="shared" si="3"/>
        <v>3.2999999999999994</v>
      </c>
    </row>
    <row r="70" spans="2:14" ht="12.75">
      <c r="B70" s="12">
        <v>1.75</v>
      </c>
      <c r="C70" s="12">
        <f t="shared" si="4"/>
        <v>3.4777669755599305</v>
      </c>
      <c r="D70" s="12">
        <f t="shared" si="5"/>
        <v>27.295293627655155</v>
      </c>
      <c r="F70" s="12">
        <v>1.75</v>
      </c>
      <c r="G70" s="12">
        <f t="shared" si="0"/>
        <v>3.2499999999999996</v>
      </c>
      <c r="I70" s="12">
        <v>1.75</v>
      </c>
      <c r="J70" s="12">
        <f t="shared" si="1"/>
        <v>3.4777669755599305</v>
      </c>
      <c r="K70" s="12">
        <f t="shared" si="6"/>
        <v>27.295293627655155</v>
      </c>
      <c r="M70" s="12">
        <v>1.75</v>
      </c>
      <c r="N70" s="12">
        <f t="shared" si="3"/>
        <v>3.2499999999999996</v>
      </c>
    </row>
    <row r="71" spans="2:14" ht="12.75">
      <c r="B71" s="12">
        <v>1.8</v>
      </c>
      <c r="C71" s="12">
        <f t="shared" si="4"/>
        <v>3.453360085481801</v>
      </c>
      <c r="D71" s="12">
        <f t="shared" si="5"/>
        <v>24.38652644413962</v>
      </c>
      <c r="F71" s="12">
        <v>1.8</v>
      </c>
      <c r="G71" s="12">
        <f t="shared" si="0"/>
        <v>3.1999999999999993</v>
      </c>
      <c r="I71" s="12">
        <v>1.8</v>
      </c>
      <c r="J71" s="12">
        <f t="shared" si="1"/>
        <v>3.453360085481801</v>
      </c>
      <c r="K71" s="12">
        <f t="shared" si="6"/>
        <v>24.38652644413962</v>
      </c>
      <c r="M71" s="12">
        <v>1.8</v>
      </c>
      <c r="N71" s="12">
        <f t="shared" si="3"/>
        <v>3.1999999999999993</v>
      </c>
    </row>
    <row r="72" spans="2:14" ht="12.75">
      <c r="B72" s="12">
        <v>1.85</v>
      </c>
      <c r="C72" s="12">
        <f t="shared" si="4"/>
        <v>3.4297862839397038</v>
      </c>
      <c r="D72" s="12">
        <f t="shared" si="5"/>
        <v>21.855112767793184</v>
      </c>
      <c r="F72" s="12">
        <v>1.85</v>
      </c>
      <c r="G72" s="12">
        <f t="shared" si="0"/>
        <v>3.1499999999999995</v>
      </c>
      <c r="I72" s="12">
        <v>1.85</v>
      </c>
      <c r="J72" s="12">
        <f t="shared" si="1"/>
        <v>3.4297862839397038</v>
      </c>
      <c r="K72" s="12">
        <f t="shared" si="6"/>
        <v>21.855112767793184</v>
      </c>
      <c r="M72" s="12">
        <v>1.85</v>
      </c>
      <c r="N72" s="12">
        <f t="shared" si="3"/>
        <v>3.1499999999999995</v>
      </c>
    </row>
    <row r="73" spans="2:14" ht="12.75">
      <c r="B73" s="12">
        <v>1.9</v>
      </c>
      <c r="C73" s="12">
        <f t="shared" si="4"/>
        <v>3.4069957443120154</v>
      </c>
      <c r="D73" s="12">
        <f t="shared" si="5"/>
        <v>19.64380261047722</v>
      </c>
      <c r="F73" s="12">
        <v>1.9</v>
      </c>
      <c r="G73" s="12">
        <f t="shared" si="0"/>
        <v>3.0999999999999996</v>
      </c>
      <c r="I73" s="12">
        <v>1.9</v>
      </c>
      <c r="J73" s="12">
        <f t="shared" si="1"/>
        <v>3.4069957443120154</v>
      </c>
      <c r="K73" s="12">
        <f t="shared" si="6"/>
        <v>19.64380261047722</v>
      </c>
      <c r="M73" s="12">
        <v>1.9</v>
      </c>
      <c r="N73" s="12">
        <f t="shared" si="3"/>
        <v>3.0999999999999996</v>
      </c>
    </row>
    <row r="74" spans="2:14" ht="12.75">
      <c r="B74" s="12">
        <v>1.95</v>
      </c>
      <c r="C74" s="12">
        <f t="shared" si="4"/>
        <v>3.384942833288463</v>
      </c>
      <c r="D74" s="12">
        <f t="shared" si="5"/>
        <v>17.70522784026048</v>
      </c>
      <c r="F74" s="12">
        <v>1.95</v>
      </c>
      <c r="G74" s="12">
        <f t="shared" si="0"/>
        <v>3.05</v>
      </c>
      <c r="I74" s="12">
        <v>1.95</v>
      </c>
      <c r="J74" s="12">
        <f t="shared" si="1"/>
        <v>3.384942833288463</v>
      </c>
      <c r="K74" s="12">
        <f t="shared" si="6"/>
        <v>17.70522784026048</v>
      </c>
      <c r="M74" s="12">
        <v>1.95</v>
      </c>
      <c r="N74" s="12">
        <f t="shared" si="3"/>
        <v>3.05</v>
      </c>
    </row>
    <row r="75" spans="2:14" ht="12.75">
      <c r="B75" s="12">
        <v>2</v>
      </c>
      <c r="C75" s="12">
        <f t="shared" si="4"/>
        <v>3.363585661014859</v>
      </c>
      <c r="D75" s="12">
        <f t="shared" si="5"/>
        <v>16.00000000000003</v>
      </c>
      <c r="F75" s="12">
        <v>2</v>
      </c>
      <c r="G75" s="12">
        <f t="shared" si="0"/>
        <v>2.9999999999999996</v>
      </c>
      <c r="I75" s="12">
        <v>2</v>
      </c>
      <c r="J75" s="12">
        <f t="shared" si="1"/>
        <v>3.363585661014859</v>
      </c>
      <c r="K75" s="12">
        <f t="shared" si="6"/>
        <v>16.00000000000003</v>
      </c>
      <c r="M75" s="12">
        <v>2</v>
      </c>
      <c r="N75" s="12">
        <f t="shared" si="3"/>
        <v>2.9999999999999996</v>
      </c>
    </row>
    <row r="76" spans="2:14" ht="12.75">
      <c r="B76" s="12">
        <v>2.05</v>
      </c>
      <c r="C76" s="12">
        <f t="shared" si="4"/>
        <v>3.342885689387726</v>
      </c>
      <c r="D76" s="12">
        <f t="shared" si="5"/>
        <v>14.495210316796085</v>
      </c>
      <c r="F76" s="12">
        <v>2.05</v>
      </c>
      <c r="G76" s="12">
        <f t="shared" si="0"/>
        <v>2.95</v>
      </c>
      <c r="I76" s="12">
        <v>2.05</v>
      </c>
      <c r="J76" s="12">
        <f t="shared" si="1"/>
        <v>3.342885689387726</v>
      </c>
      <c r="K76" s="12">
        <f t="shared" si="6"/>
        <v>14.495210316796085</v>
      </c>
      <c r="M76" s="12">
        <v>2.05</v>
      </c>
      <c r="N76" s="12">
        <f t="shared" si="3"/>
        <v>2.95</v>
      </c>
    </row>
    <row r="77" spans="2:14" ht="12.75">
      <c r="B77" s="12">
        <v>2.1</v>
      </c>
      <c r="C77" s="12">
        <f t="shared" si="4"/>
        <v>3.3228073897651162</v>
      </c>
      <c r="D77" s="12">
        <f t="shared" si="5"/>
        <v>13.163239596670122</v>
      </c>
      <c r="F77" s="12">
        <v>2.1</v>
      </c>
      <c r="G77" s="12">
        <f t="shared" si="0"/>
        <v>2.8999999999999995</v>
      </c>
      <c r="I77" s="12">
        <v>2.1</v>
      </c>
      <c r="J77" s="12">
        <f t="shared" si="1"/>
        <v>3.3228073897651162</v>
      </c>
      <c r="K77" s="12">
        <f t="shared" si="6"/>
        <v>13.163239596670122</v>
      </c>
      <c r="M77" s="12">
        <v>2.1</v>
      </c>
      <c r="N77" s="12">
        <f t="shared" si="3"/>
        <v>2.8999999999999995</v>
      </c>
    </row>
    <row r="78" spans="2:14" ht="12.75">
      <c r="B78" s="12">
        <v>2.15</v>
      </c>
      <c r="C78" s="12">
        <f t="shared" si="4"/>
        <v>3.3033179428458856</v>
      </c>
      <c r="D78" s="12">
        <f t="shared" si="5"/>
        <v>11.980808476422014</v>
      </c>
      <c r="F78" s="12">
        <v>2.15</v>
      </c>
      <c r="G78" s="12">
        <f t="shared" si="0"/>
        <v>2.85</v>
      </c>
      <c r="I78" s="12">
        <v>2.15</v>
      </c>
      <c r="J78" s="12">
        <f t="shared" si="1"/>
        <v>3.3033179428458856</v>
      </c>
      <c r="K78" s="12">
        <f t="shared" si="6"/>
        <v>11.980808476422014</v>
      </c>
      <c r="M78" s="12">
        <v>2.15</v>
      </c>
      <c r="N78" s="12">
        <f t="shared" si="3"/>
        <v>2.85</v>
      </c>
    </row>
    <row r="79" spans="2:14" ht="12.75">
      <c r="B79" s="12">
        <v>2.2</v>
      </c>
      <c r="C79" s="12">
        <f t="shared" si="4"/>
        <v>3.2843869746745544</v>
      </c>
      <c r="D79" s="12">
        <f t="shared" si="5"/>
        <v>10.928215285841128</v>
      </c>
      <c r="F79" s="12">
        <v>2.2</v>
      </c>
      <c r="G79" s="12">
        <f t="shared" si="0"/>
        <v>2.7999999999999994</v>
      </c>
      <c r="I79" s="12">
        <v>2.2</v>
      </c>
      <c r="J79" s="12">
        <f t="shared" si="1"/>
        <v>3.2843869746745544</v>
      </c>
      <c r="K79" s="12">
        <f t="shared" si="6"/>
        <v>10.928215285841128</v>
      </c>
      <c r="M79" s="12">
        <v>2.2</v>
      </c>
      <c r="N79" s="12">
        <f t="shared" si="3"/>
        <v>2.7999999999999994</v>
      </c>
    </row>
    <row r="80" spans="2:14" ht="12.75">
      <c r="B80" s="12">
        <v>2.25</v>
      </c>
      <c r="C80" s="12">
        <f t="shared" si="4"/>
        <v>3.265986323710903</v>
      </c>
      <c r="D80" s="12">
        <f t="shared" si="5"/>
        <v>9.988721231519587</v>
      </c>
      <c r="F80" s="12">
        <v>2.25</v>
      </c>
      <c r="G80" s="12">
        <f t="shared" si="0"/>
        <v>2.75</v>
      </c>
      <c r="I80" s="12">
        <v>2.25</v>
      </c>
      <c r="J80" s="12">
        <f t="shared" si="1"/>
        <v>3.265986323710903</v>
      </c>
      <c r="K80" s="12">
        <f t="shared" si="6"/>
        <v>9.988721231519587</v>
      </c>
      <c r="M80" s="12">
        <v>2.25</v>
      </c>
      <c r="N80" s="12">
        <f t="shared" si="3"/>
        <v>2.75</v>
      </c>
    </row>
    <row r="81" spans="2:14" ht="12.75">
      <c r="B81" s="12">
        <v>2.3</v>
      </c>
      <c r="C81" s="12">
        <f t="shared" si="4"/>
        <v>3.2480898347078693</v>
      </c>
      <c r="D81" s="12">
        <f t="shared" si="5"/>
        <v>9.148051929488538</v>
      </c>
      <c r="F81" s="12">
        <v>2.3</v>
      </c>
      <c r="G81" s="12">
        <f t="shared" si="0"/>
        <v>2.7</v>
      </c>
      <c r="I81" s="12">
        <v>2.3</v>
      </c>
      <c r="J81" s="12">
        <f t="shared" si="1"/>
        <v>3.2480898347078693</v>
      </c>
      <c r="K81" s="12">
        <f t="shared" si="6"/>
        <v>9.148051929488538</v>
      </c>
      <c r="M81" s="12">
        <v>2.3</v>
      </c>
      <c r="N81" s="12">
        <f t="shared" si="3"/>
        <v>2.7</v>
      </c>
    </row>
    <row r="82" spans="2:14" ht="12.75">
      <c r="B82" s="12">
        <v>2.35</v>
      </c>
      <c r="C82" s="12">
        <f t="shared" si="4"/>
        <v>3.230673175803314</v>
      </c>
      <c r="D82" s="12">
        <f t="shared" si="5"/>
        <v>8.393991328531518</v>
      </c>
      <c r="F82" s="12">
        <v>2.35</v>
      </c>
      <c r="G82" s="12">
        <f t="shared" si="0"/>
        <v>2.65</v>
      </c>
      <c r="I82" s="12">
        <v>2.35</v>
      </c>
      <c r="J82" s="12">
        <f t="shared" si="1"/>
        <v>3.230673175803314</v>
      </c>
      <c r="K82" s="12">
        <f t="shared" si="6"/>
        <v>8.393991328531518</v>
      </c>
      <c r="M82" s="12">
        <v>2.35</v>
      </c>
      <c r="N82" s="12">
        <f t="shared" si="3"/>
        <v>2.65</v>
      </c>
    </row>
    <row r="83" spans="2:14" ht="12.75">
      <c r="B83" s="12">
        <v>2.4</v>
      </c>
      <c r="C83" s="12">
        <f t="shared" si="4"/>
        <v>3.213713675778607</v>
      </c>
      <c r="D83" s="12">
        <f t="shared" si="5"/>
        <v>7.716049382716058</v>
      </c>
      <c r="F83" s="12">
        <v>2.4</v>
      </c>
      <c r="G83" s="12">
        <f t="shared" si="0"/>
        <v>2.6</v>
      </c>
      <c r="I83" s="12">
        <v>2.4</v>
      </c>
      <c r="J83" s="12">
        <f t="shared" si="1"/>
        <v>3.213713675778607</v>
      </c>
      <c r="K83" s="12">
        <f t="shared" si="6"/>
        <v>7.716049382716058</v>
      </c>
      <c r="M83" s="12">
        <v>2.4</v>
      </c>
      <c r="N83" s="12">
        <f t="shared" si="3"/>
        <v>2.6</v>
      </c>
    </row>
    <row r="84" spans="2:14" ht="12.75">
      <c r="B84" s="12">
        <v>2.45</v>
      </c>
      <c r="C84" s="12">
        <f t="shared" si="4"/>
        <v>3.1971901788913084</v>
      </c>
      <c r="D84" s="12">
        <f t="shared" si="5"/>
        <v>7.105188886832349</v>
      </c>
      <c r="F84" s="12">
        <v>2.45</v>
      </c>
      <c r="G84" s="12">
        <f t="shared" si="0"/>
        <v>2.55</v>
      </c>
      <c r="I84" s="12">
        <v>2.45</v>
      </c>
      <c r="J84" s="12">
        <f t="shared" si="1"/>
        <v>3.1971901788913084</v>
      </c>
      <c r="K84" s="12">
        <f t="shared" si="6"/>
        <v>7.105188886832349</v>
      </c>
      <c r="M84" s="12">
        <v>2.45</v>
      </c>
      <c r="N84" s="12">
        <f t="shared" si="3"/>
        <v>2.55</v>
      </c>
    </row>
    <row r="85" spans="2:14" ht="12.75">
      <c r="B85" s="12">
        <v>2.5</v>
      </c>
      <c r="C85" s="12">
        <f t="shared" si="4"/>
        <v>3.1810829150682025</v>
      </c>
      <c r="D85" s="12">
        <f t="shared" si="5"/>
        <v>6.553600000000005</v>
      </c>
      <c r="F85" s="12">
        <v>2.5</v>
      </c>
      <c r="G85" s="12">
        <f t="shared" si="0"/>
        <v>2.5</v>
      </c>
      <c r="I85" s="12">
        <v>2.5</v>
      </c>
      <c r="J85" s="12">
        <f t="shared" si="1"/>
        <v>3.1810829150682025</v>
      </c>
      <c r="K85" s="12">
        <f t="shared" si="6"/>
        <v>6.553600000000005</v>
      </c>
      <c r="M85" s="12">
        <v>2.5</v>
      </c>
      <c r="N85" s="12">
        <f t="shared" si="3"/>
        <v>2.5</v>
      </c>
    </row>
    <row r="86" spans="2:14" ht="12.75">
      <c r="B86" s="12">
        <v>2.55</v>
      </c>
      <c r="C86" s="12">
        <f t="shared" si="4"/>
        <v>3.165373383561944</v>
      </c>
      <c r="D86" s="12">
        <f t="shared" si="5"/>
        <v>6.05451338400737</v>
      </c>
      <c r="F86" s="12">
        <v>2.55</v>
      </c>
      <c r="G86" s="12">
        <f t="shared" si="0"/>
        <v>2.4499999999999997</v>
      </c>
      <c r="I86" s="12">
        <v>2.55</v>
      </c>
      <c r="J86" s="12">
        <f t="shared" si="1"/>
        <v>3.165373383561944</v>
      </c>
      <c r="K86" s="12">
        <f t="shared" si="6"/>
        <v>6.05451338400737</v>
      </c>
      <c r="M86" s="12">
        <v>2.55</v>
      </c>
      <c r="N86" s="12">
        <f t="shared" si="3"/>
        <v>2.4499999999999997</v>
      </c>
    </row>
    <row r="87" spans="2:14" ht="12.75">
      <c r="B87" s="12">
        <v>2.6</v>
      </c>
      <c r="C87" s="12">
        <f t="shared" si="4"/>
        <v>3.150044248441072</v>
      </c>
      <c r="D87" s="12">
        <f t="shared" si="5"/>
        <v>5.602044746332417</v>
      </c>
      <c r="F87" s="12">
        <v>2.6</v>
      </c>
      <c r="G87" s="12">
        <f t="shared" si="0"/>
        <v>2.4</v>
      </c>
      <c r="I87" s="12">
        <v>2.6</v>
      </c>
      <c r="J87" s="12">
        <f t="shared" si="1"/>
        <v>3.150044248441072</v>
      </c>
      <c r="K87" s="12">
        <f t="shared" si="6"/>
        <v>5.602044746332417</v>
      </c>
      <c r="M87" s="12">
        <v>2.6</v>
      </c>
      <c r="N87" s="12">
        <f t="shared" si="3"/>
        <v>2.4</v>
      </c>
    </row>
    <row r="88" spans="2:14" ht="12.75">
      <c r="B88" s="12">
        <v>2.65</v>
      </c>
      <c r="C88" s="12">
        <f t="shared" si="4"/>
        <v>3.135079244507739</v>
      </c>
      <c r="D88" s="12">
        <f t="shared" si="5"/>
        <v>5.191065031396698</v>
      </c>
      <c r="F88" s="12">
        <v>2.65</v>
      </c>
      <c r="G88" s="12">
        <f t="shared" si="0"/>
        <v>2.3499999999999996</v>
      </c>
      <c r="I88" s="12">
        <v>2.65</v>
      </c>
      <c r="J88" s="12">
        <f t="shared" si="1"/>
        <v>3.135079244507739</v>
      </c>
      <c r="K88" s="12">
        <f t="shared" si="6"/>
        <v>5.191065031396698</v>
      </c>
      <c r="M88" s="12">
        <v>2.65</v>
      </c>
      <c r="N88" s="12">
        <f t="shared" si="3"/>
        <v>2.3499999999999996</v>
      </c>
    </row>
    <row r="89" spans="2:14" ht="12.75">
      <c r="B89" s="12">
        <v>2.7</v>
      </c>
      <c r="C89" s="12">
        <f t="shared" si="4"/>
        <v>3.120463092427621</v>
      </c>
      <c r="D89" s="12">
        <f t="shared" si="5"/>
        <v>4.81709164328684</v>
      </c>
      <c r="F89" s="12">
        <v>2.7</v>
      </c>
      <c r="G89" s="12">
        <f t="shared" si="0"/>
        <v>2.3</v>
      </c>
      <c r="I89" s="12">
        <v>2.7</v>
      </c>
      <c r="J89" s="12">
        <f t="shared" si="1"/>
        <v>3.120463092427621</v>
      </c>
      <c r="K89" s="12">
        <f t="shared" si="6"/>
        <v>4.81709164328684</v>
      </c>
      <c r="M89" s="12">
        <v>2.7</v>
      </c>
      <c r="N89" s="12">
        <f t="shared" si="3"/>
        <v>2.3</v>
      </c>
    </row>
    <row r="90" spans="2:14" ht="12.75">
      <c r="B90" s="12">
        <v>2.75</v>
      </c>
      <c r="C90" s="12">
        <f t="shared" si="4"/>
        <v>3.106181422017787</v>
      </c>
      <c r="D90" s="12">
        <f t="shared" si="5"/>
        <v>4.476196981080529</v>
      </c>
      <c r="F90" s="12">
        <v>2.75</v>
      </c>
      <c r="G90" s="12">
        <f t="shared" si="0"/>
        <v>2.2499999999999996</v>
      </c>
      <c r="I90" s="12">
        <v>2.75</v>
      </c>
      <c r="J90" s="12">
        <f t="shared" si="1"/>
        <v>3.106181422017787</v>
      </c>
      <c r="K90" s="12">
        <f t="shared" si="6"/>
        <v>4.476196981080529</v>
      </c>
      <c r="M90" s="12">
        <v>2.75</v>
      </c>
      <c r="N90" s="12">
        <f t="shared" si="3"/>
        <v>2.2499999999999996</v>
      </c>
    </row>
    <row r="91" spans="2:14" ht="12.75">
      <c r="B91" s="12">
        <v>2.8</v>
      </c>
      <c r="C91" s="12">
        <f t="shared" si="4"/>
        <v>3.092220702775782</v>
      </c>
      <c r="D91" s="12">
        <f t="shared" si="5"/>
        <v>4.164931278633909</v>
      </c>
      <c r="F91" s="12">
        <v>2.8</v>
      </c>
      <c r="G91" s="12">
        <f t="shared" si="0"/>
        <v>2.2</v>
      </c>
      <c r="I91" s="12">
        <v>2.8</v>
      </c>
      <c r="J91" s="12">
        <f t="shared" si="1"/>
        <v>3.092220702775782</v>
      </c>
      <c r="K91" s="12">
        <f t="shared" si="6"/>
        <v>4.164931278633909</v>
      </c>
      <c r="M91" s="12">
        <v>2.8</v>
      </c>
      <c r="N91" s="12">
        <f t="shared" si="3"/>
        <v>2.2</v>
      </c>
    </row>
    <row r="92" spans="2:14" ht="12.75">
      <c r="B92" s="12">
        <v>2.85</v>
      </c>
      <c r="C92" s="12">
        <f t="shared" si="4"/>
        <v>3.078568180850552</v>
      </c>
      <c r="D92" s="12">
        <f t="shared" si="5"/>
        <v>3.8802573057732763</v>
      </c>
      <c r="F92" s="12">
        <v>2.85</v>
      </c>
      <c r="G92" s="12">
        <f t="shared" si="0"/>
        <v>2.1499999999999995</v>
      </c>
      <c r="I92" s="12">
        <v>2.85</v>
      </c>
      <c r="J92" s="12">
        <f t="shared" si="1"/>
        <v>3.078568180850552</v>
      </c>
      <c r="K92" s="12">
        <f t="shared" si="6"/>
        <v>3.8802573057732763</v>
      </c>
      <c r="M92" s="12">
        <v>2.85</v>
      </c>
      <c r="N92" s="12">
        <f t="shared" si="3"/>
        <v>2.1499999999999995</v>
      </c>
    </row>
    <row r="93" spans="2:14" ht="12.75">
      <c r="B93" s="12">
        <v>2.9</v>
      </c>
      <c r="C93" s="12">
        <f t="shared" si="4"/>
        <v>3.0652118217564106</v>
      </c>
      <c r="D93" s="12">
        <f t="shared" si="5"/>
        <v>3.619494939069486</v>
      </c>
      <c r="F93" s="12">
        <v>2.9</v>
      </c>
      <c r="G93" s="12">
        <f t="shared" si="0"/>
        <v>2.1</v>
      </c>
      <c r="I93" s="12">
        <v>2.9</v>
      </c>
      <c r="J93" s="12">
        <f t="shared" si="1"/>
        <v>3.0652118217564106</v>
      </c>
      <c r="K93" s="12">
        <f t="shared" si="6"/>
        <v>3.619494939069486</v>
      </c>
      <c r="M93" s="12">
        <v>2.9</v>
      </c>
      <c r="N93" s="12">
        <f t="shared" si="3"/>
        <v>2.1</v>
      </c>
    </row>
    <row r="94" spans="2:14" ht="12.75">
      <c r="B94" s="12">
        <v>2.95</v>
      </c>
      <c r="C94" s="12">
        <f t="shared" si="4"/>
        <v>3.0521402582177166</v>
      </c>
      <c r="D94" s="12">
        <f t="shared" si="5"/>
        <v>3.3802739721957655</v>
      </c>
      <c r="F94" s="12">
        <v>2.95</v>
      </c>
      <c r="G94" s="12">
        <f t="shared" si="0"/>
        <v>2.0499999999999994</v>
      </c>
      <c r="I94" s="12">
        <v>2.95</v>
      </c>
      <c r="J94" s="12">
        <f t="shared" si="1"/>
        <v>3.0521402582177166</v>
      </c>
      <c r="K94" s="12">
        <f t="shared" si="6"/>
        <v>3.3802739721957655</v>
      </c>
      <c r="M94" s="12">
        <v>2.95</v>
      </c>
      <c r="N94" s="12">
        <f t="shared" si="3"/>
        <v>2.0499999999999994</v>
      </c>
    </row>
    <row r="95" spans="2:14" ht="12.75">
      <c r="B95" s="12">
        <v>3</v>
      </c>
      <c r="C95" s="12">
        <f t="shared" si="4"/>
        <v>3.039342742606371</v>
      </c>
      <c r="D95" s="12">
        <f t="shared" si="5"/>
        <v>3.1604938271604945</v>
      </c>
      <c r="F95" s="12">
        <v>3</v>
      </c>
      <c r="G95" s="12">
        <f t="shared" si="0"/>
        <v>1.9999999999999996</v>
      </c>
      <c r="I95" s="12">
        <v>3</v>
      </c>
      <c r="J95" s="12">
        <f t="shared" si="1"/>
        <v>3.039342742606371</v>
      </c>
      <c r="K95" s="12">
        <f t="shared" si="6"/>
        <v>3.1604938271604945</v>
      </c>
      <c r="M95" s="12">
        <v>3</v>
      </c>
      <c r="N95" s="12">
        <f t="shared" si="3"/>
        <v>1.9999999999999996</v>
      </c>
    </row>
    <row r="96" spans="2:14" ht="12.75">
      <c r="B96" s="12">
        <v>3.05</v>
      </c>
      <c r="C96" s="12">
        <f t="shared" si="4"/>
        <v>3.0268091034985822</v>
      </c>
      <c r="D96" s="12">
        <f t="shared" si="5"/>
        <v>2.958289063120113</v>
      </c>
      <c r="F96" s="12">
        <v>3.05</v>
      </c>
      <c r="G96" s="12">
        <f t="shared" si="0"/>
        <v>1.95</v>
      </c>
      <c r="I96" s="12">
        <v>3.05</v>
      </c>
      <c r="J96" s="12">
        <f t="shared" si="1"/>
        <v>3.0268091034985822</v>
      </c>
      <c r="K96" s="12">
        <f t="shared" si="6"/>
        <v>2.958289063120113</v>
      </c>
      <c r="M96" s="12">
        <v>3.05</v>
      </c>
      <c r="N96" s="12">
        <f t="shared" si="3"/>
        <v>1.95</v>
      </c>
    </row>
    <row r="97" spans="2:14" ht="12.75">
      <c r="B97" s="12">
        <v>3.1</v>
      </c>
      <c r="C97" s="12">
        <f t="shared" si="4"/>
        <v>3.0145297059330893</v>
      </c>
      <c r="D97" s="12">
        <f t="shared" si="5"/>
        <v>2.7719997704437724</v>
      </c>
      <c r="F97" s="12">
        <v>3.1</v>
      </c>
      <c r="G97" s="12">
        <f t="shared" si="0"/>
        <v>1.8999999999999995</v>
      </c>
      <c r="I97" s="12">
        <v>3.1</v>
      </c>
      <c r="J97" s="12">
        <f t="shared" si="1"/>
        <v>3.0145297059330893</v>
      </c>
      <c r="K97" s="12">
        <f t="shared" si="6"/>
        <v>2.7719997704437724</v>
      </c>
      <c r="M97" s="12">
        <v>3.1</v>
      </c>
      <c r="N97" s="12">
        <f t="shared" si="3"/>
        <v>1.8999999999999995</v>
      </c>
    </row>
    <row r="98" spans="2:14" ht="12.75">
      <c r="B98" s="12">
        <v>3.15</v>
      </c>
      <c r="C98" s="12">
        <f t="shared" si="4"/>
        <v>3.0024954150013574</v>
      </c>
      <c r="D98" s="12">
        <f t="shared" si="5"/>
        <v>2.600146093169405</v>
      </c>
      <c r="F98" s="12">
        <v>3.15</v>
      </c>
      <c r="G98" s="12">
        <f t="shared" si="0"/>
        <v>1.8499999999999999</v>
      </c>
      <c r="I98" s="12">
        <v>3.15</v>
      </c>
      <c r="J98" s="12">
        <f t="shared" si="1"/>
        <v>3.0024954150013574</v>
      </c>
      <c r="K98" s="12">
        <f t="shared" si="6"/>
        <v>2.600146093169405</v>
      </c>
      <c r="M98" s="12">
        <v>3.15</v>
      </c>
      <c r="N98" s="12">
        <f t="shared" si="3"/>
        <v>1.8499999999999999</v>
      </c>
    </row>
    <row r="99" spans="2:14" ht="12.75">
      <c r="B99" s="12">
        <v>3.2</v>
      </c>
      <c r="C99" s="12">
        <f t="shared" si="4"/>
        <v>2.9906975624424406</v>
      </c>
      <c r="D99" s="12">
        <f t="shared" si="5"/>
        <v>2.441406250000002</v>
      </c>
      <c r="F99" s="12">
        <v>3.2</v>
      </c>
      <c r="G99" s="12">
        <f t="shared" si="0"/>
        <v>1.7999999999999994</v>
      </c>
      <c r="I99" s="12">
        <v>3.2</v>
      </c>
      <c r="J99" s="12">
        <f t="shared" si="1"/>
        <v>2.9906975624424406</v>
      </c>
      <c r="K99" s="12">
        <f t="shared" si="6"/>
        <v>2.441406250000002</v>
      </c>
      <c r="M99" s="12">
        <v>3.2</v>
      </c>
      <c r="N99" s="12">
        <f t="shared" si="3"/>
        <v>1.7999999999999994</v>
      </c>
    </row>
    <row r="100" spans="2:14" ht="12.75">
      <c r="B100" s="12">
        <v>3.25</v>
      </c>
      <c r="C100" s="12">
        <f t="shared" si="4"/>
        <v>2.9791279159518584</v>
      </c>
      <c r="D100" s="12">
        <f t="shared" si="5"/>
        <v>2.294597528097756</v>
      </c>
      <c r="F100" s="12">
        <v>3.25</v>
      </c>
      <c r="G100" s="12">
        <f aca="true" t="shared" si="7" ref="G100:G163">(1-wa*F100)/re</f>
        <v>1.7499999999999998</v>
      </c>
      <c r="I100" s="12">
        <v>3.25</v>
      </c>
      <c r="J100" s="12">
        <f aca="true" t="shared" si="8" ref="J100:J163">(K$28*I100^(K$9-1))^(1/K$9)</f>
        <v>2.9791279159518584</v>
      </c>
      <c r="K100" s="12">
        <f t="shared" si="6"/>
        <v>2.294597528097756</v>
      </c>
      <c r="M100" s="12">
        <v>3.25</v>
      </c>
      <c r="N100" s="12">
        <f aca="true" t="shared" si="9" ref="N100:N163">(1-K$12*M100)/K$13</f>
        <v>1.7499999999999998</v>
      </c>
    </row>
    <row r="101" spans="2:14" ht="12.75">
      <c r="B101" s="12">
        <v>3.3</v>
      </c>
      <c r="C101" s="12">
        <f t="shared" si="4"/>
        <v>2.967778650946004</v>
      </c>
      <c r="D101" s="12">
        <f t="shared" si="5"/>
        <v>2.1586598095488667</v>
      </c>
      <c r="F101" s="12">
        <v>3.3</v>
      </c>
      <c r="G101" s="12">
        <f t="shared" si="7"/>
        <v>1.6999999999999997</v>
      </c>
      <c r="I101" s="12">
        <v>3.3</v>
      </c>
      <c r="J101" s="12">
        <f t="shared" si="8"/>
        <v>2.967778650946004</v>
      </c>
      <c r="K101" s="12">
        <f t="shared" si="6"/>
        <v>2.1586598095488667</v>
      </c>
      <c r="M101" s="12">
        <v>3.3</v>
      </c>
      <c r="N101" s="12">
        <f t="shared" si="9"/>
        <v>1.6999999999999997</v>
      </c>
    </row>
    <row r="102" spans="2:14" ht="12.75">
      <c r="B102" s="12">
        <v>3.35</v>
      </c>
      <c r="C102" s="12">
        <f aca="true" t="shared" si="10" ref="C102:C165">(M*B102^(Alpham-1))^(1/Alpham)</f>
        <v>2.9566423245516944</v>
      </c>
      <c r="D102" s="12">
        <f aca="true" t="shared" si="11" ref="D102:D165">(F*B102^(Alphaf-1))^(1/Alphaf)</f>
        <v>2.032641260999823</v>
      </c>
      <c r="F102" s="12">
        <v>3.35</v>
      </c>
      <c r="G102" s="12">
        <f t="shared" si="7"/>
        <v>1.6499999999999997</v>
      </c>
      <c r="I102" s="12">
        <v>3.35</v>
      </c>
      <c r="J102" s="12">
        <f t="shared" si="8"/>
        <v>2.9566423245516944</v>
      </c>
      <c r="K102" s="12">
        <f t="shared" si="6"/>
        <v>2.032641260999823</v>
      </c>
      <c r="M102" s="12">
        <v>3.35</v>
      </c>
      <c r="N102" s="12">
        <f t="shared" si="9"/>
        <v>1.6499999999999997</v>
      </c>
    </row>
    <row r="103" spans="2:14" ht="12.75">
      <c r="B103" s="12">
        <v>3.4</v>
      </c>
      <c r="C103" s="12">
        <f t="shared" si="10"/>
        <v>2.9457118516152</v>
      </c>
      <c r="D103" s="12">
        <f t="shared" si="11"/>
        <v>1.9156858754085824</v>
      </c>
      <c r="F103" s="12">
        <v>3.4</v>
      </c>
      <c r="G103" s="12">
        <f t="shared" si="7"/>
        <v>1.5999999999999996</v>
      </c>
      <c r="I103" s="12">
        <v>3.4</v>
      </c>
      <c r="J103" s="12">
        <f t="shared" si="8"/>
        <v>2.9457118516152</v>
      </c>
      <c r="K103" s="12">
        <f t="shared" si="6"/>
        <v>1.9156858754085824</v>
      </c>
      <c r="M103" s="12">
        <v>3.4</v>
      </c>
      <c r="N103" s="12">
        <f t="shared" si="9"/>
        <v>1.5999999999999996</v>
      </c>
    </row>
    <row r="104" spans="2:14" ht="12.75">
      <c r="B104" s="12">
        <v>3.45</v>
      </c>
      <c r="C104" s="12">
        <f t="shared" si="10"/>
        <v>2.9349804825468007</v>
      </c>
      <c r="D104" s="12">
        <f t="shared" si="11"/>
        <v>1.807022603355762</v>
      </c>
      <c r="F104" s="12">
        <v>3.45</v>
      </c>
      <c r="G104" s="12">
        <f t="shared" si="7"/>
        <v>1.5499999999999996</v>
      </c>
      <c r="I104" s="12">
        <v>3.45</v>
      </c>
      <c r="J104" s="12">
        <f t="shared" si="8"/>
        <v>2.9349804825468007</v>
      </c>
      <c r="K104" s="12">
        <f t="shared" si="6"/>
        <v>1.807022603355762</v>
      </c>
      <c r="M104" s="12">
        <v>3.45</v>
      </c>
      <c r="N104" s="12">
        <f t="shared" si="9"/>
        <v>1.5499999999999996</v>
      </c>
    </row>
    <row r="105" spans="2:14" ht="12.75">
      <c r="B105" s="12">
        <v>3.5</v>
      </c>
      <c r="C105" s="12">
        <f t="shared" si="10"/>
        <v>2.924441782836098</v>
      </c>
      <c r="D105" s="12">
        <f t="shared" si="11"/>
        <v>1.7059558517284474</v>
      </c>
      <c r="F105" s="12">
        <v>3.5</v>
      </c>
      <c r="G105" s="12">
        <f t="shared" si="7"/>
        <v>1.4999999999999996</v>
      </c>
      <c r="I105" s="12">
        <v>3.5</v>
      </c>
      <c r="J105" s="12">
        <f t="shared" si="8"/>
        <v>2.924441782836098</v>
      </c>
      <c r="K105" s="12">
        <f t="shared" si="6"/>
        <v>1.7059558517284474</v>
      </c>
      <c r="M105" s="12">
        <v>3.5</v>
      </c>
      <c r="N105" s="12">
        <f t="shared" si="9"/>
        <v>1.4999999999999996</v>
      </c>
    </row>
    <row r="106" spans="2:14" ht="12.75">
      <c r="B106" s="12">
        <v>3.55</v>
      </c>
      <c r="C106" s="12">
        <f t="shared" si="10"/>
        <v>2.914089614090206</v>
      </c>
      <c r="D106" s="12">
        <f t="shared" si="11"/>
        <v>1.611857161279493</v>
      </c>
      <c r="F106" s="12">
        <v>3.55</v>
      </c>
      <c r="G106" s="12">
        <f t="shared" si="7"/>
        <v>1.4500000000000002</v>
      </c>
      <c r="I106" s="12">
        <v>3.55</v>
      </c>
      <c r="J106" s="12">
        <f t="shared" si="8"/>
        <v>2.914089614090206</v>
      </c>
      <c r="K106" s="12">
        <f t="shared" si="6"/>
        <v>1.611857161279493</v>
      </c>
      <c r="M106" s="12">
        <v>3.55</v>
      </c>
      <c r="N106" s="12">
        <f t="shared" si="9"/>
        <v>1.4500000000000002</v>
      </c>
    </row>
    <row r="107" spans="2:14" ht="12.75">
      <c r="B107" s="12">
        <v>3.6</v>
      </c>
      <c r="C107" s="12">
        <f t="shared" si="10"/>
        <v>2.903918116461908</v>
      </c>
      <c r="D107" s="12">
        <f t="shared" si="11"/>
        <v>1.5241579027587284</v>
      </c>
      <c r="F107" s="12">
        <v>3.6</v>
      </c>
      <c r="G107" s="12">
        <f t="shared" si="7"/>
        <v>1.3999999999999995</v>
      </c>
      <c r="I107" s="12">
        <v>3.6</v>
      </c>
      <c r="J107" s="12">
        <f t="shared" si="8"/>
        <v>2.903918116461908</v>
      </c>
      <c r="K107" s="12">
        <f t="shared" si="6"/>
        <v>1.5241579027587284</v>
      </c>
      <c r="M107" s="12">
        <v>3.6</v>
      </c>
      <c r="N107" s="12">
        <f t="shared" si="9"/>
        <v>1.3999999999999995</v>
      </c>
    </row>
    <row r="108" spans="2:14" ht="12.75">
      <c r="B108" s="12">
        <v>3.65</v>
      </c>
      <c r="C108" s="12">
        <f t="shared" si="10"/>
        <v>2.893921692348191</v>
      </c>
      <c r="D108" s="12">
        <f t="shared" si="11"/>
        <v>1.4423428549676727</v>
      </c>
      <c r="F108" s="12">
        <v>3.65</v>
      </c>
      <c r="G108" s="12">
        <f t="shared" si="7"/>
        <v>1.35</v>
      </c>
      <c r="I108" s="12">
        <v>3.65</v>
      </c>
      <c r="J108" s="12">
        <f t="shared" si="8"/>
        <v>2.893921692348191</v>
      </c>
      <c r="K108" s="12">
        <f aca="true" t="shared" si="12" ref="K108:K171">(K$29*I108^(K$10-1))^(1/K$10)</f>
        <v>1.4423428549676727</v>
      </c>
      <c r="M108" s="12">
        <v>3.65</v>
      </c>
      <c r="N108" s="12">
        <f t="shared" si="9"/>
        <v>1.35</v>
      </c>
    </row>
    <row r="109" spans="2:14" ht="12.75">
      <c r="B109" s="12">
        <v>3.7</v>
      </c>
      <c r="C109" s="12">
        <f t="shared" si="10"/>
        <v>2.8840949912512563</v>
      </c>
      <c r="D109" s="12">
        <f t="shared" si="11"/>
        <v>1.3659445479870724</v>
      </c>
      <c r="F109" s="12">
        <v>3.7</v>
      </c>
      <c r="G109" s="12">
        <f t="shared" si="7"/>
        <v>1.2999999999999994</v>
      </c>
      <c r="I109" s="12">
        <v>3.7</v>
      </c>
      <c r="J109" s="12">
        <f t="shared" si="8"/>
        <v>2.8840949912512563</v>
      </c>
      <c r="K109" s="12">
        <f t="shared" si="12"/>
        <v>1.3659445479870724</v>
      </c>
      <c r="M109" s="12">
        <v>3.7</v>
      </c>
      <c r="N109" s="12">
        <f t="shared" si="9"/>
        <v>1.2999999999999994</v>
      </c>
    </row>
    <row r="110" spans="2:14" ht="12.75">
      <c r="B110" s="12">
        <v>3.75</v>
      </c>
      <c r="C110" s="12">
        <f t="shared" si="10"/>
        <v>2.874432895704674</v>
      </c>
      <c r="D110" s="12">
        <f t="shared" si="11"/>
        <v>1.2945382716049405</v>
      </c>
      <c r="F110" s="12">
        <v>3.75</v>
      </c>
      <c r="G110" s="12">
        <f t="shared" si="7"/>
        <v>1.25</v>
      </c>
      <c r="I110" s="12">
        <v>3.75</v>
      </c>
      <c r="J110" s="12">
        <f t="shared" si="8"/>
        <v>2.874432895704674</v>
      </c>
      <c r="K110" s="12">
        <f t="shared" si="12"/>
        <v>1.2945382716049405</v>
      </c>
      <c r="M110" s="12">
        <v>3.75</v>
      </c>
      <c r="N110" s="12">
        <f t="shared" si="9"/>
        <v>1.25</v>
      </c>
    </row>
    <row r="111" spans="2:14" ht="12.75">
      <c r="B111" s="12">
        <v>3.8</v>
      </c>
      <c r="C111" s="12">
        <f t="shared" si="10"/>
        <v>2.864930508176635</v>
      </c>
      <c r="D111" s="12">
        <f t="shared" si="11"/>
        <v>1.2277376631548278</v>
      </c>
      <c r="F111" s="12">
        <v>3.8</v>
      </c>
      <c r="G111" s="12">
        <f t="shared" si="7"/>
        <v>1.2</v>
      </c>
      <c r="I111" s="12">
        <v>3.8</v>
      </c>
      <c r="J111" s="12">
        <f t="shared" si="8"/>
        <v>2.864930508176635</v>
      </c>
      <c r="K111" s="12">
        <f t="shared" si="12"/>
        <v>1.2277376631548278</v>
      </c>
      <c r="M111" s="12">
        <v>3.8</v>
      </c>
      <c r="N111" s="12">
        <f t="shared" si="9"/>
        <v>1.2</v>
      </c>
    </row>
    <row r="112" spans="2:14" ht="12.75">
      <c r="B112" s="12">
        <v>3.85</v>
      </c>
      <c r="C112" s="12">
        <f t="shared" si="10"/>
        <v>2.855583138870589</v>
      </c>
      <c r="D112" s="12">
        <f t="shared" si="11"/>
        <v>1.1651908009893093</v>
      </c>
      <c r="F112" s="12">
        <v>3.85</v>
      </c>
      <c r="G112" s="12">
        <f t="shared" si="7"/>
        <v>1.15</v>
      </c>
      <c r="I112" s="12">
        <v>3.85</v>
      </c>
      <c r="J112" s="12">
        <f t="shared" si="8"/>
        <v>2.855583138870589</v>
      </c>
      <c r="K112" s="12">
        <f t="shared" si="12"/>
        <v>1.1651908009893093</v>
      </c>
      <c r="M112" s="12">
        <v>3.85</v>
      </c>
      <c r="N112" s="12">
        <f t="shared" si="9"/>
        <v>1.15</v>
      </c>
    </row>
    <row r="113" spans="2:14" ht="12.75">
      <c r="B113" s="12">
        <v>3.9</v>
      </c>
      <c r="C113" s="12">
        <f t="shared" si="10"/>
        <v>2.846386294351021</v>
      </c>
      <c r="D113" s="12">
        <f t="shared" si="11"/>
        <v>1.1065767400162798</v>
      </c>
      <c r="F113" s="12">
        <v>3.9</v>
      </c>
      <c r="G113" s="12">
        <f t="shared" si="7"/>
        <v>1.0999999999999999</v>
      </c>
      <c r="I113" s="12">
        <v>3.9</v>
      </c>
      <c r="J113" s="12">
        <f t="shared" si="8"/>
        <v>2.846386294351021</v>
      </c>
      <c r="K113" s="12">
        <f t="shared" si="12"/>
        <v>1.1065767400162798</v>
      </c>
      <c r="M113" s="12">
        <v>3.9</v>
      </c>
      <c r="N113" s="12">
        <f t="shared" si="9"/>
        <v>1.0999999999999999</v>
      </c>
    </row>
    <row r="114" spans="2:14" ht="12.75">
      <c r="B114" s="12">
        <v>3.95</v>
      </c>
      <c r="C114" s="12">
        <f t="shared" si="10"/>
        <v>2.8373356669287544</v>
      </c>
      <c r="D114" s="12">
        <f t="shared" si="11"/>
        <v>1.0516024344082888</v>
      </c>
      <c r="F114" s="12">
        <v>3.95</v>
      </c>
      <c r="G114" s="12">
        <f t="shared" si="7"/>
        <v>1.0499999999999998</v>
      </c>
      <c r="I114" s="12">
        <v>3.95</v>
      </c>
      <c r="J114" s="12">
        <f t="shared" si="8"/>
        <v>2.8373356669287544</v>
      </c>
      <c r="K114" s="12">
        <f t="shared" si="12"/>
        <v>1.0516024344082888</v>
      </c>
      <c r="M114" s="12">
        <v>3.95</v>
      </c>
      <c r="N114" s="12">
        <f t="shared" si="9"/>
        <v>1.0499999999999998</v>
      </c>
    </row>
    <row r="115" spans="2:14" ht="12.75">
      <c r="B115" s="12">
        <v>4</v>
      </c>
      <c r="C115" s="12">
        <f t="shared" si="10"/>
        <v>2.8284271247461903</v>
      </c>
      <c r="D115" s="12">
        <f t="shared" si="11"/>
        <v>1.0000000000000022</v>
      </c>
      <c r="F115" s="12">
        <v>4</v>
      </c>
      <c r="G115" s="12">
        <f t="shared" si="7"/>
        <v>0.9999999999999998</v>
      </c>
      <c r="I115" s="12">
        <v>4</v>
      </c>
      <c r="J115" s="12">
        <f t="shared" si="8"/>
        <v>2.8284271247461903</v>
      </c>
      <c r="K115" s="12">
        <f t="shared" si="12"/>
        <v>1.0000000000000022</v>
      </c>
      <c r="M115" s="12">
        <v>4</v>
      </c>
      <c r="N115" s="12">
        <f t="shared" si="9"/>
        <v>0.9999999999999998</v>
      </c>
    </row>
    <row r="116" spans="2:14" ht="12.75">
      <c r="B116" s="12">
        <v>4.05</v>
      </c>
      <c r="C116" s="12">
        <f t="shared" si="10"/>
        <v>2.8196567025081714</v>
      </c>
      <c r="D116" s="12">
        <f t="shared" si="11"/>
        <v>0.9515242752171544</v>
      </c>
      <c r="F116" s="12">
        <v>4.05</v>
      </c>
      <c r="G116" s="12">
        <f t="shared" si="7"/>
        <v>0.9499999999999997</v>
      </c>
      <c r="I116" s="12">
        <v>4.05</v>
      </c>
      <c r="J116" s="12">
        <f t="shared" si="8"/>
        <v>2.8196567025081714</v>
      </c>
      <c r="K116" s="12">
        <f t="shared" si="12"/>
        <v>0.9515242752171544</v>
      </c>
      <c r="M116" s="12">
        <v>4.05</v>
      </c>
      <c r="N116" s="12">
        <f t="shared" si="9"/>
        <v>0.9499999999999997</v>
      </c>
    </row>
    <row r="117" spans="2:14" ht="12.75">
      <c r="B117" s="12">
        <v>4.1</v>
      </c>
      <c r="C117" s="12">
        <f t="shared" si="10"/>
        <v>2.811020592809081</v>
      </c>
      <c r="D117" s="12">
        <f t="shared" si="11"/>
        <v>0.9059506447997558</v>
      </c>
      <c r="F117" s="12">
        <v>4.1</v>
      </c>
      <c r="G117" s="12">
        <f t="shared" si="7"/>
        <v>0.9000000000000002</v>
      </c>
      <c r="I117" s="12">
        <v>4.1</v>
      </c>
      <c r="J117" s="12">
        <f t="shared" si="8"/>
        <v>2.811020592809081</v>
      </c>
      <c r="K117" s="12">
        <f t="shared" si="12"/>
        <v>0.9059506447997558</v>
      </c>
      <c r="M117" s="12">
        <v>4.1</v>
      </c>
      <c r="N117" s="12">
        <f t="shared" si="9"/>
        <v>0.9000000000000002</v>
      </c>
    </row>
    <row r="118" spans="2:14" ht="12.75">
      <c r="B118" s="12">
        <v>4.15</v>
      </c>
      <c r="C118" s="12">
        <f t="shared" si="10"/>
        <v>2.8025151380110436</v>
      </c>
      <c r="D118" s="12">
        <f t="shared" si="11"/>
        <v>0.8630730952323407</v>
      </c>
      <c r="F118" s="12">
        <v>4.15</v>
      </c>
      <c r="G118" s="12">
        <f t="shared" si="7"/>
        <v>0.8499999999999996</v>
      </c>
      <c r="I118" s="12">
        <v>4.15</v>
      </c>
      <c r="J118" s="12">
        <f t="shared" si="8"/>
        <v>2.8025151380110436</v>
      </c>
      <c r="K118" s="12">
        <f t="shared" si="12"/>
        <v>0.8630730952323407</v>
      </c>
      <c r="M118" s="12">
        <v>4.15</v>
      </c>
      <c r="N118" s="12">
        <f t="shared" si="9"/>
        <v>0.8499999999999996</v>
      </c>
    </row>
    <row r="119" spans="2:14" ht="12.75">
      <c r="B119" s="12">
        <v>4.2</v>
      </c>
      <c r="C119" s="12">
        <f t="shared" si="10"/>
        <v>2.794136822632039</v>
      </c>
      <c r="D119" s="12">
        <f t="shared" si="11"/>
        <v>0.8227024747918829</v>
      </c>
      <c r="F119" s="12">
        <v>4.2</v>
      </c>
      <c r="G119" s="12">
        <f t="shared" si="7"/>
        <v>0.7999999999999996</v>
      </c>
      <c r="I119" s="12">
        <v>4.2</v>
      </c>
      <c r="J119" s="12">
        <f t="shared" si="8"/>
        <v>2.794136822632039</v>
      </c>
      <c r="K119" s="12">
        <f t="shared" si="12"/>
        <v>0.8227024747918829</v>
      </c>
      <c r="M119" s="12">
        <v>4.2</v>
      </c>
      <c r="N119" s="12">
        <f t="shared" si="9"/>
        <v>0.7999999999999996</v>
      </c>
    </row>
    <row r="120" spans="2:14" ht="12.75">
      <c r="B120" s="12">
        <v>4.25</v>
      </c>
      <c r="C120" s="12">
        <f t="shared" si="10"/>
        <v>2.7858822662062837</v>
      </c>
      <c r="D120" s="12">
        <f t="shared" si="11"/>
        <v>0.7846649345673552</v>
      </c>
      <c r="F120" s="12">
        <v>4.25</v>
      </c>
      <c r="G120" s="12">
        <f t="shared" si="7"/>
        <v>0.7499999999999996</v>
      </c>
      <c r="I120" s="12">
        <v>4.25</v>
      </c>
      <c r="J120" s="12">
        <f t="shared" si="8"/>
        <v>2.7858822662062837</v>
      </c>
      <c r="K120" s="12">
        <f t="shared" si="12"/>
        <v>0.7846649345673552</v>
      </c>
      <c r="M120" s="12">
        <v>4.25</v>
      </c>
      <c r="N120" s="12">
        <f t="shared" si="9"/>
        <v>0.7499999999999996</v>
      </c>
    </row>
    <row r="121" spans="2:14" ht="12.75">
      <c r="B121" s="12">
        <v>4.3</v>
      </c>
      <c r="C121" s="12">
        <f t="shared" si="10"/>
        <v>2.7777482165823795</v>
      </c>
      <c r="D121" s="12">
        <f t="shared" si="11"/>
        <v>0.7488005297763753</v>
      </c>
      <c r="F121" s="12">
        <v>4.3</v>
      </c>
      <c r="G121" s="12">
        <f t="shared" si="7"/>
        <v>0.7000000000000001</v>
      </c>
      <c r="I121" s="12">
        <v>4.3</v>
      </c>
      <c r="J121" s="12">
        <f t="shared" si="8"/>
        <v>2.7777482165823795</v>
      </c>
      <c r="K121" s="12">
        <f t="shared" si="12"/>
        <v>0.7488005297763753</v>
      </c>
      <c r="M121" s="12">
        <v>4.3</v>
      </c>
      <c r="N121" s="12">
        <f t="shared" si="9"/>
        <v>0.7000000000000001</v>
      </c>
    </row>
    <row r="122" spans="2:14" ht="12.75">
      <c r="B122" s="12">
        <v>4.35</v>
      </c>
      <c r="C122" s="12">
        <f t="shared" si="10"/>
        <v>2.7697315436276755</v>
      </c>
      <c r="D122" s="12">
        <f t="shared" si="11"/>
        <v>0.7149619632729836</v>
      </c>
      <c r="F122" s="12">
        <v>4.35</v>
      </c>
      <c r="G122" s="12">
        <f t="shared" si="7"/>
        <v>0.65</v>
      </c>
      <c r="I122" s="12">
        <v>4.35</v>
      </c>
      <c r="J122" s="12">
        <f t="shared" si="8"/>
        <v>2.7697315436276755</v>
      </c>
      <c r="K122" s="12">
        <f t="shared" si="12"/>
        <v>0.7149619632729836</v>
      </c>
      <c r="M122" s="12">
        <v>4.35</v>
      </c>
      <c r="N122" s="12">
        <f t="shared" si="9"/>
        <v>0.65</v>
      </c>
    </row>
    <row r="123" spans="2:14" ht="12.75">
      <c r="B123" s="12">
        <v>4.4</v>
      </c>
      <c r="C123" s="12">
        <f t="shared" si="10"/>
        <v>2.7618292333098258</v>
      </c>
      <c r="D123" s="12">
        <f t="shared" si="11"/>
        <v>0.6830134553650713</v>
      </c>
      <c r="F123" s="12">
        <v>4.4</v>
      </c>
      <c r="G123" s="12">
        <f t="shared" si="7"/>
        <v>0.5999999999999994</v>
      </c>
      <c r="I123" s="12">
        <v>4.4</v>
      </c>
      <c r="J123" s="12">
        <f t="shared" si="8"/>
        <v>2.7618292333098258</v>
      </c>
      <c r="K123" s="12">
        <f t="shared" si="12"/>
        <v>0.6830134553650713</v>
      </c>
      <c r="M123" s="12">
        <v>4.4</v>
      </c>
      <c r="N123" s="12">
        <f t="shared" si="9"/>
        <v>0.5999999999999994</v>
      </c>
    </row>
    <row r="124" spans="2:14" ht="12.75">
      <c r="B124" s="12">
        <v>4.45</v>
      </c>
      <c r="C124" s="12">
        <f t="shared" si="10"/>
        <v>2.754038382128985</v>
      </c>
      <c r="D124" s="12">
        <f t="shared" si="11"/>
        <v>0.6528297259895451</v>
      </c>
      <c r="F124" s="12">
        <v>4.45</v>
      </c>
      <c r="G124" s="12">
        <f t="shared" si="7"/>
        <v>0.5499999999999994</v>
      </c>
      <c r="I124" s="12">
        <v>4.45</v>
      </c>
      <c r="J124" s="12">
        <f t="shared" si="8"/>
        <v>2.754038382128985</v>
      </c>
      <c r="K124" s="12">
        <f t="shared" si="12"/>
        <v>0.6528297259895451</v>
      </c>
      <c r="M124" s="12">
        <v>4.45</v>
      </c>
      <c r="N124" s="12">
        <f t="shared" si="9"/>
        <v>0.5499999999999994</v>
      </c>
    </row>
    <row r="125" spans="2:14" ht="12.75">
      <c r="B125" s="12">
        <v>4.5</v>
      </c>
      <c r="C125" s="12">
        <f t="shared" si="10"/>
        <v>2.7463561918761563</v>
      </c>
      <c r="D125" s="12">
        <f t="shared" si="11"/>
        <v>0.6242950769699736</v>
      </c>
      <c r="F125" s="12">
        <v>4.5</v>
      </c>
      <c r="G125" s="12">
        <f t="shared" si="7"/>
        <v>0.4999999999999999</v>
      </c>
      <c r="I125" s="12">
        <v>4.5</v>
      </c>
      <c r="J125" s="12">
        <f t="shared" si="8"/>
        <v>2.7463561918761563</v>
      </c>
      <c r="K125" s="12">
        <f t="shared" si="12"/>
        <v>0.6242950769699736</v>
      </c>
      <c r="M125" s="12">
        <v>4.5</v>
      </c>
      <c r="N125" s="12">
        <f t="shared" si="9"/>
        <v>0.4999999999999999</v>
      </c>
    </row>
    <row r="126" spans="2:14" ht="12.75">
      <c r="B126" s="12">
        <v>4.55</v>
      </c>
      <c r="C126" s="12">
        <f t="shared" si="10"/>
        <v>2.738779964695216</v>
      </c>
      <c r="D126" s="12">
        <f t="shared" si="11"/>
        <v>0.5973025635406488</v>
      </c>
      <c r="F126" s="12">
        <v>4.55</v>
      </c>
      <c r="G126" s="12">
        <f t="shared" si="7"/>
        <v>0.44999999999999984</v>
      </c>
      <c r="I126" s="12">
        <v>4.55</v>
      </c>
      <c r="J126" s="12">
        <f t="shared" si="8"/>
        <v>2.738779964695216</v>
      </c>
      <c r="K126" s="12">
        <f t="shared" si="12"/>
        <v>0.5973025635406488</v>
      </c>
      <c r="M126" s="12">
        <v>4.55</v>
      </c>
      <c r="N126" s="12">
        <f t="shared" si="9"/>
        <v>0.44999999999999984</v>
      </c>
    </row>
    <row r="127" spans="2:14" ht="12.75">
      <c r="B127" s="12">
        <v>4.6</v>
      </c>
      <c r="C127" s="12">
        <f t="shared" si="10"/>
        <v>2.731307098427877</v>
      </c>
      <c r="D127" s="12">
        <f t="shared" si="11"/>
        <v>0.5717532455930339</v>
      </c>
      <c r="F127" s="12">
        <v>4.6</v>
      </c>
      <c r="G127" s="12">
        <f t="shared" si="7"/>
        <v>0.40000000000000036</v>
      </c>
      <c r="I127" s="12">
        <v>4.6</v>
      </c>
      <c r="J127" s="12">
        <f t="shared" si="8"/>
        <v>2.731307098427877</v>
      </c>
      <c r="K127" s="12">
        <f t="shared" si="12"/>
        <v>0.5717532455930339</v>
      </c>
      <c r="M127" s="12">
        <v>4.6</v>
      </c>
      <c r="N127" s="12">
        <f t="shared" si="9"/>
        <v>0.40000000000000036</v>
      </c>
    </row>
    <row r="128" spans="2:14" ht="12.75">
      <c r="B128" s="12">
        <v>4.65</v>
      </c>
      <c r="C128" s="12">
        <f t="shared" si="10"/>
        <v>2.7239350822225363</v>
      </c>
      <c r="D128" s="12">
        <f t="shared" si="11"/>
        <v>0.5475555102111156</v>
      </c>
      <c r="F128" s="12">
        <v>4.65</v>
      </c>
      <c r="G128" s="12">
        <f t="shared" si="7"/>
        <v>0.3499999999999992</v>
      </c>
      <c r="I128" s="12">
        <v>4.65</v>
      </c>
      <c r="J128" s="12">
        <f t="shared" si="8"/>
        <v>2.7239350822225363</v>
      </c>
      <c r="K128" s="12">
        <f t="shared" si="12"/>
        <v>0.5475555102111156</v>
      </c>
      <c r="M128" s="12">
        <v>4.65</v>
      </c>
      <c r="N128" s="12">
        <f t="shared" si="9"/>
        <v>0.3499999999999992</v>
      </c>
    </row>
    <row r="129" spans="2:14" ht="12.75">
      <c r="B129" s="12">
        <v>4.7</v>
      </c>
      <c r="C129" s="12">
        <f t="shared" si="10"/>
        <v>2.7166614923893406</v>
      </c>
      <c r="D129" s="12">
        <f t="shared" si="11"/>
        <v>0.5246244580332202</v>
      </c>
      <c r="F129" s="12">
        <v>4.7</v>
      </c>
      <c r="G129" s="12">
        <f t="shared" si="7"/>
        <v>0.2999999999999997</v>
      </c>
      <c r="I129" s="12">
        <v>4.7</v>
      </c>
      <c r="J129" s="12">
        <f t="shared" si="8"/>
        <v>2.7166614923893406</v>
      </c>
      <c r="K129" s="12">
        <f t="shared" si="12"/>
        <v>0.5246244580332202</v>
      </c>
      <c r="M129" s="12">
        <v>4.7</v>
      </c>
      <c r="N129" s="12">
        <f t="shared" si="9"/>
        <v>0.2999999999999997</v>
      </c>
    </row>
    <row r="130" spans="2:14" ht="12.75">
      <c r="B130" s="12">
        <v>4.75</v>
      </c>
      <c r="C130" s="12">
        <f t="shared" si="10"/>
        <v>2.7094839884852573</v>
      </c>
      <c r="D130" s="12">
        <f t="shared" si="11"/>
        <v>0.5028813468282168</v>
      </c>
      <c r="F130" s="12">
        <v>4.75</v>
      </c>
      <c r="G130" s="12">
        <f t="shared" si="7"/>
        <v>0.24999999999999967</v>
      </c>
      <c r="I130" s="12">
        <v>4.75</v>
      </c>
      <c r="J130" s="12">
        <f t="shared" si="8"/>
        <v>2.7094839884852573</v>
      </c>
      <c r="K130" s="12">
        <f t="shared" si="12"/>
        <v>0.5028813468282168</v>
      </c>
      <c r="M130" s="12">
        <v>4.75</v>
      </c>
      <c r="N130" s="12">
        <f t="shared" si="9"/>
        <v>0.24999999999999967</v>
      </c>
    </row>
    <row r="131" spans="2:14" ht="12.75">
      <c r="B131" s="12">
        <v>4.8</v>
      </c>
      <c r="C131" s="12">
        <f t="shared" si="10"/>
        <v>2.7024003096140694</v>
      </c>
      <c r="D131" s="12">
        <f t="shared" si="11"/>
        <v>0.4822530864197533</v>
      </c>
      <c r="F131" s="12">
        <v>4.8</v>
      </c>
      <c r="G131" s="12">
        <f t="shared" si="7"/>
        <v>0.20000000000000018</v>
      </c>
      <c r="I131" s="12">
        <v>4.8</v>
      </c>
      <c r="J131" s="12">
        <f t="shared" si="8"/>
        <v>2.7024003096140694</v>
      </c>
      <c r="K131" s="12">
        <f t="shared" si="12"/>
        <v>0.4822530864197533</v>
      </c>
      <c r="M131" s="12">
        <v>4.8</v>
      </c>
      <c r="N131" s="12">
        <f t="shared" si="9"/>
        <v>0.20000000000000018</v>
      </c>
    </row>
    <row r="132" spans="2:14" ht="12.75">
      <c r="B132" s="12">
        <v>4.85</v>
      </c>
      <c r="C132" s="12">
        <f t="shared" si="10"/>
        <v>2.6954082709274303</v>
      </c>
      <c r="D132" s="12">
        <f t="shared" si="11"/>
        <v>0.4626717797470879</v>
      </c>
      <c r="F132" s="12">
        <v>4.85</v>
      </c>
      <c r="G132" s="12">
        <f t="shared" si="7"/>
        <v>0.15000000000000013</v>
      </c>
      <c r="I132" s="12">
        <v>4.85</v>
      </c>
      <c r="J132" s="12">
        <f t="shared" si="8"/>
        <v>2.6954082709274303</v>
      </c>
      <c r="K132" s="12">
        <f t="shared" si="12"/>
        <v>0.4626717797470879</v>
      </c>
      <c r="M132" s="12">
        <v>4.85</v>
      </c>
      <c r="N132" s="12">
        <f t="shared" si="9"/>
        <v>0.15000000000000013</v>
      </c>
    </row>
    <row r="133" spans="2:14" ht="12.75">
      <c r="B133" s="12">
        <v>4.9</v>
      </c>
      <c r="C133" s="12">
        <f t="shared" si="10"/>
        <v>2.688505760314084</v>
      </c>
      <c r="D133" s="12">
        <f t="shared" si="11"/>
        <v>0.4440743054270218</v>
      </c>
      <c r="F133" s="12">
        <v>4.9</v>
      </c>
      <c r="G133" s="12">
        <f t="shared" si="7"/>
        <v>0.09999999999999953</v>
      </c>
      <c r="I133" s="12">
        <v>4.9</v>
      </c>
      <c r="J133" s="12">
        <f t="shared" si="8"/>
        <v>2.688505760314084</v>
      </c>
      <c r="K133" s="12">
        <f t="shared" si="12"/>
        <v>0.4440743054270218</v>
      </c>
      <c r="M133" s="12">
        <v>4.9</v>
      </c>
      <c r="N133" s="12">
        <f t="shared" si="9"/>
        <v>0.09999999999999953</v>
      </c>
    </row>
    <row r="134" spans="2:14" ht="12.75">
      <c r="B134" s="12">
        <v>4.95</v>
      </c>
      <c r="C134" s="12">
        <f t="shared" si="10"/>
        <v>2.6816907352653314</v>
      </c>
      <c r="D134" s="12">
        <f t="shared" si="11"/>
        <v>0.426401937688665</v>
      </c>
      <c r="F134" s="12">
        <v>4.95</v>
      </c>
      <c r="G134" s="12">
        <f t="shared" si="7"/>
        <v>0.04999999999999949</v>
      </c>
      <c r="I134" s="12">
        <v>4.95</v>
      </c>
      <c r="J134" s="12">
        <f t="shared" si="8"/>
        <v>2.6816907352653314</v>
      </c>
      <c r="K134" s="12">
        <f t="shared" si="12"/>
        <v>0.426401937688665</v>
      </c>
      <c r="M134" s="12">
        <v>4.95</v>
      </c>
      <c r="N134" s="12">
        <f t="shared" si="9"/>
        <v>0.04999999999999949</v>
      </c>
    </row>
    <row r="135" spans="2:14" ht="12.75">
      <c r="B135" s="12">
        <v>5</v>
      </c>
      <c r="C135" s="12">
        <f t="shared" si="10"/>
        <v>2.6749612199056885</v>
      </c>
      <c r="D135" s="12">
        <f t="shared" si="11"/>
        <v>0.40960000000000046</v>
      </c>
      <c r="F135" s="12">
        <v>5</v>
      </c>
      <c r="G135" s="12">
        <f t="shared" si="7"/>
        <v>0</v>
      </c>
      <c r="I135" s="12">
        <v>5</v>
      </c>
      <c r="J135" s="12">
        <f t="shared" si="8"/>
        <v>2.6749612199056885</v>
      </c>
      <c r="K135" s="12">
        <f t="shared" si="12"/>
        <v>0.40960000000000046</v>
      </c>
      <c r="M135" s="12">
        <v>5</v>
      </c>
      <c r="N135" s="12">
        <f t="shared" si="9"/>
        <v>0</v>
      </c>
    </row>
    <row r="136" spans="2:14" ht="12.75">
      <c r="B136" s="12">
        <v>5.05</v>
      </c>
      <c r="C136" s="12">
        <f t="shared" si="10"/>
        <v>2.6683153021784656</v>
      </c>
      <c r="D136" s="12">
        <f t="shared" si="11"/>
        <v>0.3936175491001617</v>
      </c>
      <c r="F136" s="12">
        <v>5.05</v>
      </c>
      <c r="G136" s="12">
        <f t="shared" si="7"/>
        <v>-0.050000000000000044</v>
      </c>
      <c r="I136" s="12">
        <v>5.05</v>
      </c>
      <c r="J136" s="12">
        <f t="shared" si="8"/>
        <v>2.6683153021784656</v>
      </c>
      <c r="K136" s="12">
        <f t="shared" si="12"/>
        <v>0.3936175491001617</v>
      </c>
      <c r="M136" s="12">
        <v>5.05</v>
      </c>
      <c r="N136" s="12">
        <f t="shared" si="9"/>
        <v>-0.050000000000000044</v>
      </c>
    </row>
    <row r="137" spans="2:14" ht="12.75">
      <c r="B137" s="12">
        <v>5.1</v>
      </c>
      <c r="C137" s="12">
        <f t="shared" si="10"/>
        <v>2.66175113117676</v>
      </c>
      <c r="D137" s="12">
        <f t="shared" si="11"/>
        <v>0.37840708650046084</v>
      </c>
      <c r="F137" s="12">
        <v>5.1</v>
      </c>
      <c r="G137" s="12">
        <f t="shared" si="7"/>
        <v>-0.10000000000000009</v>
      </c>
      <c r="I137" s="12">
        <v>5.1</v>
      </c>
      <c r="J137" s="12">
        <f t="shared" si="8"/>
        <v>2.66175113117676</v>
      </c>
      <c r="K137" s="12">
        <f t="shared" si="12"/>
        <v>0.37840708650046084</v>
      </c>
      <c r="M137" s="12">
        <v>5.1</v>
      </c>
      <c r="N137" s="12">
        <f t="shared" si="9"/>
        <v>-0.10000000000000009</v>
      </c>
    </row>
    <row r="138" spans="2:14" ht="12.75">
      <c r="B138" s="12">
        <v>5.15</v>
      </c>
      <c r="C138" s="12">
        <f t="shared" si="10"/>
        <v>2.655266914610979</v>
      </c>
      <c r="D138" s="12">
        <f t="shared" si="11"/>
        <v>0.3639242948262666</v>
      </c>
      <c r="F138" s="12">
        <v>5.15</v>
      </c>
      <c r="G138" s="12">
        <f t="shared" si="7"/>
        <v>-0.15000000000000013</v>
      </c>
      <c r="I138" s="12">
        <v>5.15</v>
      </c>
      <c r="J138" s="12">
        <f t="shared" si="8"/>
        <v>2.655266914610979</v>
      </c>
      <c r="K138" s="12">
        <f t="shared" si="12"/>
        <v>0.3639242948262666</v>
      </c>
      <c r="M138" s="12">
        <v>5.15</v>
      </c>
      <c r="N138" s="12">
        <f t="shared" si="9"/>
        <v>-0.15000000000000013</v>
      </c>
    </row>
    <row r="139" spans="2:14" ht="12.75">
      <c r="B139" s="12">
        <v>5.2</v>
      </c>
      <c r="C139" s="12">
        <f t="shared" si="10"/>
        <v>2.6488609164046784</v>
      </c>
      <c r="D139" s="12">
        <f t="shared" si="11"/>
        <v>0.35012779664577587</v>
      </c>
      <c r="F139" s="12">
        <v>5.2</v>
      </c>
      <c r="G139" s="12">
        <f t="shared" si="7"/>
        <v>-0.20000000000000018</v>
      </c>
      <c r="I139" s="12">
        <v>5.2</v>
      </c>
      <c r="J139" s="12">
        <f t="shared" si="8"/>
        <v>2.6488609164046784</v>
      </c>
      <c r="K139" s="12">
        <f t="shared" si="12"/>
        <v>0.35012779664577587</v>
      </c>
      <c r="M139" s="12">
        <v>5.2</v>
      </c>
      <c r="N139" s="12">
        <f t="shared" si="9"/>
        <v>-0.20000000000000018</v>
      </c>
    </row>
    <row r="140" spans="2:14" ht="12.75">
      <c r="B140" s="12">
        <v>5.25</v>
      </c>
      <c r="C140" s="12">
        <f t="shared" si="10"/>
        <v>2.642531454411046</v>
      </c>
      <c r="D140" s="12">
        <f t="shared" si="11"/>
        <v>0.33697893367475457</v>
      </c>
      <c r="F140" s="12">
        <v>5.25</v>
      </c>
      <c r="G140" s="12">
        <f t="shared" si="7"/>
        <v>-0.2500000000000002</v>
      </c>
      <c r="I140" s="12">
        <v>5.25</v>
      </c>
      <c r="J140" s="12">
        <f t="shared" si="8"/>
        <v>2.642531454411046</v>
      </c>
      <c r="K140" s="12">
        <f t="shared" si="12"/>
        <v>0.33697893367475457</v>
      </c>
      <c r="M140" s="12">
        <v>5.25</v>
      </c>
      <c r="N140" s="12">
        <f t="shared" si="9"/>
        <v>-0.2500000000000002</v>
      </c>
    </row>
    <row r="141" spans="2:14" ht="12.75">
      <c r="B141" s="12">
        <v>5.3</v>
      </c>
      <c r="C141" s="12">
        <f t="shared" si="10"/>
        <v>2.6362768982428815</v>
      </c>
      <c r="D141" s="12">
        <f t="shared" si="11"/>
        <v>0.3244415644622935</v>
      </c>
      <c r="F141" s="12">
        <v>5.3</v>
      </c>
      <c r="G141" s="12">
        <f t="shared" si="7"/>
        <v>-0.30000000000000027</v>
      </c>
      <c r="I141" s="12">
        <v>5.3</v>
      </c>
      <c r="J141" s="12">
        <f t="shared" si="8"/>
        <v>2.6362768982428815</v>
      </c>
      <c r="K141" s="12">
        <f t="shared" si="12"/>
        <v>0.3244415644622935</v>
      </c>
      <c r="M141" s="12">
        <v>5.3</v>
      </c>
      <c r="N141" s="12">
        <f t="shared" si="9"/>
        <v>-0.30000000000000027</v>
      </c>
    </row>
    <row r="142" spans="2:14" ht="12.75">
      <c r="B142" s="12">
        <v>5.35</v>
      </c>
      <c r="C142" s="12">
        <f t="shared" si="10"/>
        <v>2.6300956672094404</v>
      </c>
      <c r="D142" s="12">
        <f t="shared" si="11"/>
        <v>0.3124818788546668</v>
      </c>
      <c r="F142" s="12">
        <v>5.35</v>
      </c>
      <c r="G142" s="12">
        <f t="shared" si="7"/>
        <v>-0.3500000000000003</v>
      </c>
      <c r="I142" s="12">
        <v>5.35</v>
      </c>
      <c r="J142" s="12">
        <f t="shared" si="8"/>
        <v>2.6300956672094404</v>
      </c>
      <c r="K142" s="12">
        <f t="shared" si="12"/>
        <v>0.3124818788546668</v>
      </c>
      <c r="M142" s="12">
        <v>5.35</v>
      </c>
      <c r="N142" s="12">
        <f t="shared" si="9"/>
        <v>-0.3500000000000003</v>
      </c>
    </row>
    <row r="143" spans="2:14" ht="12.75">
      <c r="B143" s="12">
        <v>5.4</v>
      </c>
      <c r="C143" s="12">
        <f t="shared" si="10"/>
        <v>2.6239862283539073</v>
      </c>
      <c r="D143" s="12">
        <f t="shared" si="11"/>
        <v>0.30106822770542735</v>
      </c>
      <c r="F143" s="12">
        <v>5.4</v>
      </c>
      <c r="G143" s="12">
        <f t="shared" si="7"/>
        <v>-0.40000000000000036</v>
      </c>
      <c r="I143" s="12">
        <v>5.4</v>
      </c>
      <c r="J143" s="12">
        <f t="shared" si="8"/>
        <v>2.6239862283539073</v>
      </c>
      <c r="K143" s="12">
        <f t="shared" si="12"/>
        <v>0.30106822770542735</v>
      </c>
      <c r="M143" s="12">
        <v>5.4</v>
      </c>
      <c r="N143" s="12">
        <f t="shared" si="9"/>
        <v>-0.40000000000000036</v>
      </c>
    </row>
    <row r="144" spans="2:14" ht="12.75">
      <c r="B144" s="12">
        <v>5.45</v>
      </c>
      <c r="C144" s="12">
        <f t="shared" si="10"/>
        <v>2.617947094585739</v>
      </c>
      <c r="D144" s="12">
        <f t="shared" si="11"/>
        <v>0.29017096645230467</v>
      </c>
      <c r="F144" s="12">
        <v>5.45</v>
      </c>
      <c r="G144" s="12">
        <f t="shared" si="7"/>
        <v>-0.4500000000000004</v>
      </c>
      <c r="I144" s="12">
        <v>5.45</v>
      </c>
      <c r="J144" s="12">
        <f t="shared" si="8"/>
        <v>2.617947094585739</v>
      </c>
      <c r="K144" s="12">
        <f t="shared" si="12"/>
        <v>0.29017096645230467</v>
      </c>
      <c r="M144" s="12">
        <v>5.45</v>
      </c>
      <c r="N144" s="12">
        <f t="shared" si="9"/>
        <v>-0.4500000000000004</v>
      </c>
    </row>
    <row r="145" spans="2:14" ht="12.75">
      <c r="B145" s="12">
        <v>5.5</v>
      </c>
      <c r="C145" s="12">
        <f t="shared" si="10"/>
        <v>2.611976822902442</v>
      </c>
      <c r="D145" s="12">
        <f t="shared" si="11"/>
        <v>0.27976231131753343</v>
      </c>
      <c r="F145" s="12">
        <v>5.5</v>
      </c>
      <c r="G145" s="12">
        <f t="shared" si="7"/>
        <v>-0.5000000000000004</v>
      </c>
      <c r="I145" s="12">
        <v>5.5</v>
      </c>
      <c r="J145" s="12">
        <f t="shared" si="8"/>
        <v>2.611976822902442</v>
      </c>
      <c r="K145" s="12">
        <f t="shared" si="12"/>
        <v>0.27976231131753343</v>
      </c>
      <c r="M145" s="12">
        <v>5.5</v>
      </c>
      <c r="N145" s="12">
        <f t="shared" si="9"/>
        <v>-0.5000000000000004</v>
      </c>
    </row>
    <row r="146" spans="2:14" ht="12.75">
      <c r="B146" s="12">
        <v>5.55</v>
      </c>
      <c r="C146" s="12">
        <f t="shared" si="10"/>
        <v>2.606074012695753</v>
      </c>
      <c r="D146" s="12">
        <f t="shared" si="11"/>
        <v>0.2698162070097924</v>
      </c>
      <c r="F146" s="12">
        <v>5.55</v>
      </c>
      <c r="G146" s="12">
        <f t="shared" si="7"/>
        <v>-0.5500000000000005</v>
      </c>
      <c r="I146" s="12">
        <v>5.55</v>
      </c>
      <c r="J146" s="12">
        <f t="shared" si="8"/>
        <v>2.606074012695753</v>
      </c>
      <c r="K146" s="12">
        <f t="shared" si="12"/>
        <v>0.2698162070097924</v>
      </c>
      <c r="M146" s="12">
        <v>5.55</v>
      </c>
      <c r="N146" s="12">
        <f t="shared" si="9"/>
        <v>-0.5500000000000005</v>
      </c>
    </row>
    <row r="147" spans="2:14" ht="12.75">
      <c r="B147" s="12">
        <v>5.6</v>
      </c>
      <c r="C147" s="12">
        <f t="shared" si="10"/>
        <v>2.6002373041374764</v>
      </c>
      <c r="D147" s="12">
        <f t="shared" si="11"/>
        <v>0.26030820491461915</v>
      </c>
      <c r="F147" s="12">
        <v>5.6</v>
      </c>
      <c r="G147" s="12">
        <f t="shared" si="7"/>
        <v>-0.5999999999999994</v>
      </c>
      <c r="I147" s="12">
        <v>5.6</v>
      </c>
      <c r="J147" s="12">
        <f t="shared" si="8"/>
        <v>2.6002373041374764</v>
      </c>
      <c r="K147" s="12">
        <f t="shared" si="12"/>
        <v>0.26030820491461915</v>
      </c>
      <c r="M147" s="12">
        <v>5.6</v>
      </c>
      <c r="N147" s="12">
        <f t="shared" si="9"/>
        <v>-0.5999999999999994</v>
      </c>
    </row>
    <row r="148" spans="2:14" ht="12.75">
      <c r="B148" s="12">
        <v>5.65</v>
      </c>
      <c r="C148" s="12">
        <f t="shared" si="10"/>
        <v>2.5944653766405783</v>
      </c>
      <c r="D148" s="12">
        <f t="shared" si="11"/>
        <v>0.2512153508574726</v>
      </c>
      <c r="F148" s="12">
        <v>5.65</v>
      </c>
      <c r="G148" s="12">
        <f t="shared" si="7"/>
        <v>-0.6500000000000006</v>
      </c>
      <c r="I148" s="12">
        <v>5.65</v>
      </c>
      <c r="J148" s="12">
        <f t="shared" si="8"/>
        <v>2.5944653766405783</v>
      </c>
      <c r="K148" s="12">
        <f t="shared" si="12"/>
        <v>0.2512153508574726</v>
      </c>
      <c r="M148" s="12">
        <v>5.65</v>
      </c>
      <c r="N148" s="12">
        <f t="shared" si="9"/>
        <v>-0.6500000000000006</v>
      </c>
    </row>
    <row r="149" spans="2:14" ht="12.75">
      <c r="B149" s="12">
        <v>5.7</v>
      </c>
      <c r="C149" s="12">
        <f t="shared" si="10"/>
        <v>2.5887569473913783</v>
      </c>
      <c r="D149" s="12">
        <f t="shared" si="11"/>
        <v>0.24251608161082983</v>
      </c>
      <c r="F149" s="12">
        <v>5.7</v>
      </c>
      <c r="G149" s="12">
        <f t="shared" si="7"/>
        <v>-0.7000000000000006</v>
      </c>
      <c r="I149" s="12">
        <v>5.7</v>
      </c>
      <c r="J149" s="12">
        <f t="shared" si="8"/>
        <v>2.5887569473913783</v>
      </c>
      <c r="K149" s="12">
        <f t="shared" si="12"/>
        <v>0.24251608161082983</v>
      </c>
      <c r="M149" s="12">
        <v>5.7</v>
      </c>
      <c r="N149" s="12">
        <f t="shared" si="9"/>
        <v>-0.7000000000000006</v>
      </c>
    </row>
    <row r="150" spans="2:14" ht="12.75">
      <c r="B150" s="12">
        <v>5.75</v>
      </c>
      <c r="C150" s="12">
        <f t="shared" si="10"/>
        <v>2.583110769948976</v>
      </c>
      <c r="D150" s="12">
        <f t="shared" si="11"/>
        <v>0.23419012939490663</v>
      </c>
      <c r="F150" s="12">
        <v>5.75</v>
      </c>
      <c r="G150" s="12">
        <f t="shared" si="7"/>
        <v>-0.7500000000000007</v>
      </c>
      <c r="I150" s="12">
        <v>5.75</v>
      </c>
      <c r="J150" s="12">
        <f t="shared" si="8"/>
        <v>2.583110769948976</v>
      </c>
      <c r="K150" s="12">
        <f t="shared" si="12"/>
        <v>0.23419012939490663</v>
      </c>
      <c r="M150" s="12">
        <v>5.75</v>
      </c>
      <c r="N150" s="12">
        <f t="shared" si="9"/>
        <v>-0.7500000000000007</v>
      </c>
    </row>
    <row r="151" spans="2:14" ht="12.75">
      <c r="B151" s="12">
        <v>5.8</v>
      </c>
      <c r="C151" s="12">
        <f t="shared" si="10"/>
        <v>2.577525632908274</v>
      </c>
      <c r="D151" s="12">
        <f t="shared" si="11"/>
        <v>0.22621843369184266</v>
      </c>
      <c r="F151" s="12">
        <v>5.8</v>
      </c>
      <c r="G151" s="12">
        <f t="shared" si="7"/>
        <v>-0.7999999999999996</v>
      </c>
      <c r="I151" s="12">
        <v>5.8</v>
      </c>
      <c r="J151" s="12">
        <f t="shared" si="8"/>
        <v>2.577525632908274</v>
      </c>
      <c r="K151" s="12">
        <f t="shared" si="12"/>
        <v>0.22621843369184266</v>
      </c>
      <c r="M151" s="12">
        <v>5.8</v>
      </c>
      <c r="N151" s="12">
        <f t="shared" si="9"/>
        <v>-0.7999999999999996</v>
      </c>
    </row>
    <row r="152" spans="2:14" ht="12.75">
      <c r="B152" s="12">
        <v>5.85</v>
      </c>
      <c r="C152" s="12">
        <f t="shared" si="10"/>
        <v>2.5720003586231837</v>
      </c>
      <c r="D152" s="12">
        <f t="shared" si="11"/>
        <v>0.2185830597563024</v>
      </c>
      <c r="F152" s="12">
        <v>5.85</v>
      </c>
      <c r="G152" s="12">
        <f t="shared" si="7"/>
        <v>-0.8499999999999996</v>
      </c>
      <c r="I152" s="12">
        <v>5.85</v>
      </c>
      <c r="J152" s="12">
        <f t="shared" si="8"/>
        <v>2.5720003586231837</v>
      </c>
      <c r="K152" s="12">
        <f t="shared" si="12"/>
        <v>0.2185830597563024</v>
      </c>
      <c r="M152" s="12">
        <v>5.85</v>
      </c>
      <c r="N152" s="12">
        <f t="shared" si="9"/>
        <v>-0.8499999999999996</v>
      </c>
    </row>
    <row r="153" spans="2:14" ht="12.75">
      <c r="B153" s="12">
        <v>5.9</v>
      </c>
      <c r="C153" s="12">
        <f t="shared" si="10"/>
        <v>2.5665338019868242</v>
      </c>
      <c r="D153" s="12">
        <f t="shared" si="11"/>
        <v>0.21126712326223526</v>
      </c>
      <c r="F153" s="12">
        <v>5.9</v>
      </c>
      <c r="G153" s="12">
        <f t="shared" si="7"/>
        <v>-0.9000000000000008</v>
      </c>
      <c r="I153" s="12">
        <v>5.9</v>
      </c>
      <c r="J153" s="12">
        <f t="shared" si="8"/>
        <v>2.5665338019868242</v>
      </c>
      <c r="K153" s="12">
        <f t="shared" si="12"/>
        <v>0.21126712326223526</v>
      </c>
      <c r="M153" s="12">
        <v>5.9</v>
      </c>
      <c r="N153" s="12">
        <f t="shared" si="9"/>
        <v>-0.9000000000000008</v>
      </c>
    </row>
    <row r="154" spans="2:14" ht="12.75">
      <c r="B154" s="12">
        <v>5.95</v>
      </c>
      <c r="C154" s="12">
        <f t="shared" si="10"/>
        <v>2.561124849265709</v>
      </c>
      <c r="D154" s="12">
        <f t="shared" si="11"/>
        <v>0.204254720576675</v>
      </c>
      <c r="F154" s="12">
        <v>5.95</v>
      </c>
      <c r="G154" s="12">
        <f t="shared" si="7"/>
        <v>-0.9500000000000008</v>
      </c>
      <c r="I154" s="12">
        <v>5.95</v>
      </c>
      <c r="J154" s="12">
        <f t="shared" si="8"/>
        <v>2.561124849265709</v>
      </c>
      <c r="K154" s="12">
        <f t="shared" si="12"/>
        <v>0.204254720576675</v>
      </c>
      <c r="M154" s="12">
        <v>5.95</v>
      </c>
      <c r="N154" s="12">
        <f t="shared" si="9"/>
        <v>-0.9500000000000008</v>
      </c>
    </row>
    <row r="155" spans="2:14" ht="12.75">
      <c r="B155" s="12">
        <v>6</v>
      </c>
      <c r="C155" s="12">
        <f t="shared" si="10"/>
        <v>2.55577241698509</v>
      </c>
      <c r="D155" s="12">
        <f t="shared" si="11"/>
        <v>0.19753086419753105</v>
      </c>
      <c r="F155" s="12">
        <v>6</v>
      </c>
      <c r="G155" s="12">
        <f t="shared" si="7"/>
        <v>-1.0000000000000009</v>
      </c>
      <c r="I155" s="12">
        <v>6</v>
      </c>
      <c r="J155" s="12">
        <f t="shared" si="8"/>
        <v>2.55577241698509</v>
      </c>
      <c r="K155" s="12">
        <f t="shared" si="12"/>
        <v>0.19753086419753105</v>
      </c>
      <c r="M155" s="12">
        <v>6</v>
      </c>
      <c r="N155" s="12">
        <f t="shared" si="9"/>
        <v>-1.0000000000000009</v>
      </c>
    </row>
    <row r="156" spans="2:14" ht="12.75">
      <c r="B156" s="12">
        <v>6.05</v>
      </c>
      <c r="C156" s="12">
        <f t="shared" si="10"/>
        <v>2.5504754508628253</v>
      </c>
      <c r="D156" s="12">
        <f t="shared" si="11"/>
        <v>0.19108142293390695</v>
      </c>
      <c r="F156" s="12">
        <v>6.05</v>
      </c>
      <c r="G156" s="12">
        <f t="shared" si="7"/>
        <v>-1.0499999999999998</v>
      </c>
      <c r="I156" s="12">
        <v>6.05</v>
      </c>
      <c r="J156" s="12">
        <f t="shared" si="8"/>
        <v>2.5504754508628253</v>
      </c>
      <c r="K156" s="12">
        <f t="shared" si="12"/>
        <v>0.19108142293390695</v>
      </c>
      <c r="M156" s="12">
        <v>6.05</v>
      </c>
      <c r="N156" s="12">
        <f t="shared" si="9"/>
        <v>-1.0499999999999998</v>
      </c>
    </row>
    <row r="157" spans="2:14" ht="12.75">
      <c r="B157" s="12">
        <v>6.1</v>
      </c>
      <c r="C157" s="12">
        <f t="shared" si="10"/>
        <v>2.5452329247892673</v>
      </c>
      <c r="D157" s="12">
        <f t="shared" si="11"/>
        <v>0.18489306644500708</v>
      </c>
      <c r="F157" s="12">
        <v>6.1</v>
      </c>
      <c r="G157" s="12">
        <f t="shared" si="7"/>
        <v>-1.0999999999999999</v>
      </c>
      <c r="I157" s="12">
        <v>6.1</v>
      </c>
      <c r="J157" s="12">
        <f t="shared" si="8"/>
        <v>2.5452329247892673</v>
      </c>
      <c r="K157" s="12">
        <f t="shared" si="12"/>
        <v>0.18489306644500708</v>
      </c>
      <c r="M157" s="12">
        <v>6.1</v>
      </c>
      <c r="N157" s="12">
        <f t="shared" si="9"/>
        <v>-1.0999999999999999</v>
      </c>
    </row>
    <row r="158" spans="2:14" ht="12.75">
      <c r="B158" s="12">
        <v>6.15</v>
      </c>
      <c r="C158" s="12">
        <f t="shared" si="10"/>
        <v>2.540043839850819</v>
      </c>
      <c r="D158" s="12">
        <f t="shared" si="11"/>
        <v>0.1789532137876059</v>
      </c>
      <c r="F158" s="12">
        <v>6.15</v>
      </c>
      <c r="G158" s="12">
        <f t="shared" si="7"/>
        <v>-1.150000000000001</v>
      </c>
      <c r="I158" s="12">
        <v>6.15</v>
      </c>
      <c r="J158" s="12">
        <f t="shared" si="8"/>
        <v>2.540043839850819</v>
      </c>
      <c r="K158" s="12">
        <f t="shared" si="12"/>
        <v>0.1789532137876059</v>
      </c>
      <c r="M158" s="12">
        <v>6.15</v>
      </c>
      <c r="N158" s="12">
        <f t="shared" si="9"/>
        <v>-1.150000000000001</v>
      </c>
    </row>
    <row r="159" spans="2:14" ht="12.75">
      <c r="B159" s="12">
        <v>6.2</v>
      </c>
      <c r="C159" s="12">
        <f t="shared" si="10"/>
        <v>2.5349072233949688</v>
      </c>
      <c r="D159" s="12">
        <f t="shared" si="11"/>
        <v>0.17324998565273556</v>
      </c>
      <c r="F159" s="12">
        <v>6.2</v>
      </c>
      <c r="G159" s="12">
        <f t="shared" si="7"/>
        <v>-1.200000000000001</v>
      </c>
      <c r="I159" s="12">
        <v>6.2</v>
      </c>
      <c r="J159" s="12">
        <f t="shared" si="8"/>
        <v>2.5349072233949688</v>
      </c>
      <c r="K159" s="12">
        <f t="shared" si="12"/>
        <v>0.17324998565273556</v>
      </c>
      <c r="M159" s="12">
        <v>6.2</v>
      </c>
      <c r="N159" s="12">
        <f t="shared" si="9"/>
        <v>-1.200000000000001</v>
      </c>
    </row>
    <row r="160" spans="2:14" ht="12.75">
      <c r="B160" s="12">
        <v>6.25</v>
      </c>
      <c r="C160" s="12">
        <f t="shared" si="10"/>
        <v>2.529822128134703</v>
      </c>
      <c r="D160" s="12">
        <f t="shared" si="11"/>
        <v>0.16777216000000014</v>
      </c>
      <c r="F160" s="12">
        <v>6.25</v>
      </c>
      <c r="G160" s="12">
        <f t="shared" si="7"/>
        <v>-1.25</v>
      </c>
      <c r="I160" s="12">
        <v>6.25</v>
      </c>
      <c r="J160" s="12">
        <f t="shared" si="8"/>
        <v>2.529822128134703</v>
      </c>
      <c r="K160" s="12">
        <f t="shared" si="12"/>
        <v>0.16777216000000014</v>
      </c>
      <c r="M160" s="12">
        <v>6.25</v>
      </c>
      <c r="N160" s="12">
        <f t="shared" si="9"/>
        <v>-1.25</v>
      </c>
    </row>
    <row r="161" spans="2:14" ht="12.75">
      <c r="B161" s="12">
        <v>6.3</v>
      </c>
      <c r="C161" s="12">
        <f t="shared" si="10"/>
        <v>2.524787631290356</v>
      </c>
      <c r="D161" s="12">
        <f t="shared" si="11"/>
        <v>0.16250913082308804</v>
      </c>
      <c r="F161" s="12">
        <v>6.3</v>
      </c>
      <c r="G161" s="12">
        <f t="shared" si="7"/>
        <v>-1.3</v>
      </c>
      <c r="I161" s="12">
        <v>6.3</v>
      </c>
      <c r="J161" s="12">
        <f t="shared" si="8"/>
        <v>2.524787631290356</v>
      </c>
      <c r="K161" s="12">
        <f t="shared" si="12"/>
        <v>0.16250913082308804</v>
      </c>
      <c r="M161" s="12">
        <v>6.3</v>
      </c>
      <c r="N161" s="12">
        <f t="shared" si="9"/>
        <v>-1.3</v>
      </c>
    </row>
    <row r="162" spans="2:14" ht="12.75">
      <c r="B162" s="12">
        <v>6.35</v>
      </c>
      <c r="C162" s="12">
        <f t="shared" si="10"/>
        <v>2.5198028337670317</v>
      </c>
      <c r="D162" s="12">
        <f t="shared" si="11"/>
        <v>0.1574508698028496</v>
      </c>
      <c r="F162" s="12">
        <v>6.35</v>
      </c>
      <c r="G162" s="12">
        <f t="shared" si="7"/>
        <v>-1.35</v>
      </c>
      <c r="I162" s="12">
        <v>6.35</v>
      </c>
      <c r="J162" s="12">
        <f t="shared" si="8"/>
        <v>2.5198028337670317</v>
      </c>
      <c r="K162" s="12">
        <f t="shared" si="12"/>
        <v>0.1574508698028496</v>
      </c>
      <c r="M162" s="12">
        <v>6.35</v>
      </c>
      <c r="N162" s="12">
        <f t="shared" si="9"/>
        <v>-1.35</v>
      </c>
    </row>
    <row r="163" spans="2:14" ht="12.75">
      <c r="B163" s="12">
        <v>6.4</v>
      </c>
      <c r="C163" s="12">
        <f t="shared" si="10"/>
        <v>2.5148668593658705</v>
      </c>
      <c r="D163" s="12">
        <f t="shared" si="11"/>
        <v>0.152587890625</v>
      </c>
      <c r="F163" s="12">
        <v>6.4</v>
      </c>
      <c r="G163" s="12">
        <f t="shared" si="7"/>
        <v>-1.4000000000000012</v>
      </c>
      <c r="I163" s="12">
        <v>6.4</v>
      </c>
      <c r="J163" s="12">
        <f t="shared" si="8"/>
        <v>2.5148668593658705</v>
      </c>
      <c r="K163" s="12">
        <f t="shared" si="12"/>
        <v>0.152587890625</v>
      </c>
      <c r="M163" s="12">
        <v>6.4</v>
      </c>
      <c r="N163" s="12">
        <f t="shared" si="9"/>
        <v>-1.4000000000000012</v>
      </c>
    </row>
    <row r="164" spans="2:14" ht="12.75">
      <c r="B164" s="12">
        <v>6.45</v>
      </c>
      <c r="C164" s="12">
        <f t="shared" si="10"/>
        <v>2.509978854027512</v>
      </c>
      <c r="D164" s="12">
        <f t="shared" si="11"/>
        <v>0.14791121575829635</v>
      </c>
      <c r="F164" s="12">
        <v>6.45</v>
      </c>
      <c r="G164" s="12">
        <f aca="true" t="shared" si="13" ref="G164:G227">(1-wa*F164)/re</f>
        <v>-1.4500000000000002</v>
      </c>
      <c r="I164" s="12">
        <v>6.45</v>
      </c>
      <c r="J164" s="12">
        <f aca="true" t="shared" si="14" ref="J164:J227">(K$28*I164^(K$9-1))^(1/K$9)</f>
        <v>2.509978854027512</v>
      </c>
      <c r="K164" s="12">
        <f t="shared" si="12"/>
        <v>0.14791121575829635</v>
      </c>
      <c r="M164" s="12">
        <v>6.45</v>
      </c>
      <c r="N164" s="12">
        <f aca="true" t="shared" si="15" ref="N164:N227">(1-K$12*M164)/K$13</f>
        <v>-1.4500000000000002</v>
      </c>
    </row>
    <row r="165" spans="2:14" ht="12.75">
      <c r="B165" s="12">
        <v>6.5</v>
      </c>
      <c r="C165" s="12">
        <f t="shared" si="10"/>
        <v>2.5051379851061877</v>
      </c>
      <c r="D165" s="12">
        <f t="shared" si="11"/>
        <v>0.1434123455061099</v>
      </c>
      <c r="F165" s="12">
        <v>6.5</v>
      </c>
      <c r="G165" s="12">
        <f t="shared" si="13"/>
        <v>-1.5000000000000002</v>
      </c>
      <c r="I165" s="12">
        <v>6.5</v>
      </c>
      <c r="J165" s="12">
        <f t="shared" si="14"/>
        <v>2.5051379851061877</v>
      </c>
      <c r="K165" s="12">
        <f t="shared" si="12"/>
        <v>0.1434123455061099</v>
      </c>
      <c r="M165" s="12">
        <v>6.5</v>
      </c>
      <c r="N165" s="12">
        <f t="shared" si="15"/>
        <v>-1.5000000000000002</v>
      </c>
    </row>
    <row r="166" spans="2:14" ht="12.75">
      <c r="B166" s="12">
        <v>6.55</v>
      </c>
      <c r="C166" s="12">
        <f aca="true" t="shared" si="16" ref="C166:C229">(M*B166^(Alpham-1))^(1/Alpham)</f>
        <v>2.500343440673002</v>
      </c>
      <c r="D166" s="12">
        <f aca="true" t="shared" si="17" ref="D166:D229">(F*B166^(Alphaf-1))^(1/Alphaf)</f>
        <v>0.1390832291598476</v>
      </c>
      <c r="F166" s="12">
        <v>6.55</v>
      </c>
      <c r="G166" s="12">
        <f t="shared" si="13"/>
        <v>-1.5500000000000003</v>
      </c>
      <c r="I166" s="12">
        <v>6.55</v>
      </c>
      <c r="J166" s="12">
        <f t="shared" si="14"/>
        <v>2.500343440673002</v>
      </c>
      <c r="K166" s="12">
        <f t="shared" si="12"/>
        <v>0.1390832291598476</v>
      </c>
      <c r="M166" s="12">
        <v>6.55</v>
      </c>
      <c r="N166" s="12">
        <f t="shared" si="15"/>
        <v>-1.5500000000000003</v>
      </c>
    </row>
    <row r="167" spans="2:14" ht="12.75">
      <c r="B167" s="12">
        <v>6.6</v>
      </c>
      <c r="C167" s="12">
        <f t="shared" si="16"/>
        <v>2.495594428847</v>
      </c>
      <c r="D167" s="12">
        <f t="shared" si="17"/>
        <v>0.1349162380968042</v>
      </c>
      <c r="F167" s="12">
        <v>6.6</v>
      </c>
      <c r="G167" s="12">
        <f t="shared" si="13"/>
        <v>-1.6000000000000003</v>
      </c>
      <c r="I167" s="12">
        <v>6.6</v>
      </c>
      <c r="J167" s="12">
        <f t="shared" si="14"/>
        <v>2.495594428847</v>
      </c>
      <c r="K167" s="12">
        <f t="shared" si="12"/>
        <v>0.1349162380968042</v>
      </c>
      <c r="M167" s="12">
        <v>6.6</v>
      </c>
      <c r="N167" s="12">
        <f t="shared" si="15"/>
        <v>-1.6000000000000003</v>
      </c>
    </row>
    <row r="168" spans="2:14" ht="12.75">
      <c r="B168" s="12">
        <v>6.65</v>
      </c>
      <c r="C168" s="12">
        <f t="shared" si="16"/>
        <v>2.4908901771527083</v>
      </c>
      <c r="D168" s="12">
        <f t="shared" si="17"/>
        <v>0.13090414067789902</v>
      </c>
      <c r="F168" s="12">
        <v>6.65</v>
      </c>
      <c r="G168" s="12">
        <f t="shared" si="13"/>
        <v>-1.6500000000000004</v>
      </c>
      <c r="I168" s="12">
        <v>6.65</v>
      </c>
      <c r="J168" s="12">
        <f t="shared" si="14"/>
        <v>2.4908901771527083</v>
      </c>
      <c r="K168" s="12">
        <f t="shared" si="12"/>
        <v>0.13090414067789902</v>
      </c>
      <c r="M168" s="12">
        <v>6.65</v>
      </c>
      <c r="N168" s="12">
        <f t="shared" si="15"/>
        <v>-1.6500000000000004</v>
      </c>
    </row>
    <row r="169" spans="2:14" ht="12.75">
      <c r="B169" s="12">
        <v>6.7</v>
      </c>
      <c r="C169" s="12">
        <f t="shared" si="16"/>
        <v>2.4862299319029297</v>
      </c>
      <c r="D169" s="12">
        <f t="shared" si="17"/>
        <v>0.12704007881248888</v>
      </c>
      <c r="F169" s="12">
        <v>6.7</v>
      </c>
      <c r="G169" s="12">
        <f t="shared" si="13"/>
        <v>-1.7000000000000004</v>
      </c>
      <c r="I169" s="12">
        <v>6.7</v>
      </c>
      <c r="J169" s="12">
        <f t="shared" si="14"/>
        <v>2.4862299319029297</v>
      </c>
      <c r="K169" s="12">
        <f t="shared" si="12"/>
        <v>0.12704007881248888</v>
      </c>
      <c r="M169" s="12">
        <v>6.7</v>
      </c>
      <c r="N169" s="12">
        <f t="shared" si="15"/>
        <v>-1.7000000000000004</v>
      </c>
    </row>
    <row r="170" spans="2:14" ht="12.75">
      <c r="B170" s="12">
        <v>6.75</v>
      </c>
      <c r="C170" s="12">
        <f t="shared" si="16"/>
        <v>2.481612957605599</v>
      </c>
      <c r="D170" s="12">
        <f t="shared" si="17"/>
        <v>0.12331754606814309</v>
      </c>
      <c r="F170" s="12">
        <v>6.75</v>
      </c>
      <c r="G170" s="12">
        <f t="shared" si="13"/>
        <v>-1.7500000000000004</v>
      </c>
      <c r="I170" s="12">
        <v>6.75</v>
      </c>
      <c r="J170" s="12">
        <f t="shared" si="14"/>
        <v>2.481612957605599</v>
      </c>
      <c r="K170" s="12">
        <f t="shared" si="12"/>
        <v>0.12331754606814309</v>
      </c>
      <c r="M170" s="12">
        <v>6.75</v>
      </c>
      <c r="N170" s="12">
        <f t="shared" si="15"/>
        <v>-1.7500000000000004</v>
      </c>
    </row>
    <row r="171" spans="2:14" ht="12.75">
      <c r="B171" s="12">
        <v>6.8</v>
      </c>
      <c r="C171" s="12">
        <f t="shared" si="16"/>
        <v>2.477038536393603</v>
      </c>
      <c r="D171" s="12">
        <f t="shared" si="17"/>
        <v>0.1197303672130363</v>
      </c>
      <c r="F171" s="12">
        <v>6.8</v>
      </c>
      <c r="G171" s="12">
        <f t="shared" si="13"/>
        <v>-1.8000000000000005</v>
      </c>
      <c r="I171" s="12">
        <v>6.8</v>
      </c>
      <c r="J171" s="12">
        <f t="shared" si="14"/>
        <v>2.477038536393603</v>
      </c>
      <c r="K171" s="12">
        <f t="shared" si="12"/>
        <v>0.1197303672130363</v>
      </c>
      <c r="M171" s="12">
        <v>6.8</v>
      </c>
      <c r="N171" s="12">
        <f t="shared" si="15"/>
        <v>-1.8000000000000005</v>
      </c>
    </row>
    <row r="172" spans="2:14" ht="12.75">
      <c r="B172" s="12">
        <v>6.85</v>
      </c>
      <c r="C172" s="12">
        <f t="shared" si="16"/>
        <v>2.4725059674765117</v>
      </c>
      <c r="D172" s="12">
        <f t="shared" si="17"/>
        <v>0.11627267908753926</v>
      </c>
      <c r="F172" s="12">
        <v>6.85</v>
      </c>
      <c r="G172" s="12">
        <f t="shared" si="13"/>
        <v>-1.8500000000000005</v>
      </c>
      <c r="I172" s="12">
        <v>6.85</v>
      </c>
      <c r="J172" s="12">
        <f t="shared" si="14"/>
        <v>2.4725059674765117</v>
      </c>
      <c r="K172" s="12">
        <f aca="true" t="shared" si="18" ref="K172:K235">(K$29*I172^(K$10-1))^(1/K$10)</f>
        <v>0.11627267908753926</v>
      </c>
      <c r="M172" s="12">
        <v>6.85</v>
      </c>
      <c r="N172" s="12">
        <f t="shared" si="15"/>
        <v>-1.8500000000000005</v>
      </c>
    </row>
    <row r="173" spans="2:14" ht="12.75">
      <c r="B173" s="12">
        <v>6.9</v>
      </c>
      <c r="C173" s="12">
        <f t="shared" si="16"/>
        <v>2.468014566613222</v>
      </c>
      <c r="D173" s="12">
        <f t="shared" si="17"/>
        <v>0.1129389127097349</v>
      </c>
      <c r="F173" s="12">
        <v>6.9</v>
      </c>
      <c r="G173" s="12">
        <f t="shared" si="13"/>
        <v>-1.9000000000000006</v>
      </c>
      <c r="I173" s="12">
        <v>6.9</v>
      </c>
      <c r="J173" s="12">
        <f t="shared" si="14"/>
        <v>2.468014566613222</v>
      </c>
      <c r="K173" s="12">
        <f t="shared" si="18"/>
        <v>0.1129389127097349</v>
      </c>
      <c r="M173" s="12">
        <v>6.9</v>
      </c>
      <c r="N173" s="12">
        <f t="shared" si="15"/>
        <v>-1.9000000000000006</v>
      </c>
    </row>
    <row r="174" spans="2:14" ht="12.75">
      <c r="B174" s="12">
        <v>6.95</v>
      </c>
      <c r="C174" s="12">
        <f t="shared" si="16"/>
        <v>2.463563665604575</v>
      </c>
      <c r="D174" s="12">
        <f t="shared" si="17"/>
        <v>0.10972377652705233</v>
      </c>
      <c r="F174" s="12">
        <v>6.95</v>
      </c>
      <c r="G174" s="12">
        <f t="shared" si="13"/>
        <v>-1.9500000000000006</v>
      </c>
      <c r="I174" s="12">
        <v>6.95</v>
      </c>
      <c r="J174" s="12">
        <f t="shared" si="14"/>
        <v>2.463563665604575</v>
      </c>
      <c r="K174" s="12">
        <f t="shared" si="18"/>
        <v>0.10972377652705233</v>
      </c>
      <c r="M174" s="12">
        <v>6.95</v>
      </c>
      <c r="N174" s="12">
        <f t="shared" si="15"/>
        <v>-1.9500000000000006</v>
      </c>
    </row>
    <row r="175" spans="2:14" ht="12.75">
      <c r="B175" s="12">
        <v>7</v>
      </c>
      <c r="C175" s="12">
        <f t="shared" si="16"/>
        <v>2.459152611805057</v>
      </c>
      <c r="D175" s="12">
        <f t="shared" si="17"/>
        <v>0.10662224073302802</v>
      </c>
      <c r="F175" s="12">
        <v>7</v>
      </c>
      <c r="G175" s="12">
        <f t="shared" si="13"/>
        <v>-2.0000000000000004</v>
      </c>
      <c r="I175" s="12">
        <v>7</v>
      </c>
      <c r="J175" s="12">
        <f t="shared" si="14"/>
        <v>2.459152611805057</v>
      </c>
      <c r="K175" s="12">
        <f t="shared" si="18"/>
        <v>0.10662224073302802</v>
      </c>
      <c r="M175" s="12">
        <v>7</v>
      </c>
      <c r="N175" s="12">
        <f t="shared" si="15"/>
        <v>-2.0000000000000004</v>
      </c>
    </row>
    <row r="176" spans="2:14" ht="12.75">
      <c r="B176" s="12">
        <v>7.05</v>
      </c>
      <c r="C176" s="12">
        <f t="shared" si="16"/>
        <v>2.454780767652719</v>
      </c>
      <c r="D176" s="12">
        <f t="shared" si="17"/>
        <v>0.10362952257446321</v>
      </c>
      <c r="F176" s="12">
        <v>7.05</v>
      </c>
      <c r="G176" s="12">
        <f t="shared" si="13"/>
        <v>-2.0500000000000007</v>
      </c>
      <c r="I176" s="12">
        <v>7.05</v>
      </c>
      <c r="J176" s="12">
        <f t="shared" si="14"/>
        <v>2.454780767652719</v>
      </c>
      <c r="K176" s="12">
        <f t="shared" si="18"/>
        <v>0.10362952257446321</v>
      </c>
      <c r="M176" s="12">
        <v>7.05</v>
      </c>
      <c r="N176" s="12">
        <f t="shared" si="15"/>
        <v>-2.0500000000000007</v>
      </c>
    </row>
    <row r="177" spans="2:14" ht="12.75">
      <c r="B177" s="12">
        <v>7.1</v>
      </c>
      <c r="C177" s="12">
        <f t="shared" si="16"/>
        <v>2.450447510216534</v>
      </c>
      <c r="D177" s="12">
        <f t="shared" si="17"/>
        <v>0.1007410725799684</v>
      </c>
      <c r="F177" s="12">
        <v>7.1</v>
      </c>
      <c r="G177" s="12">
        <f t="shared" si="13"/>
        <v>-2.0999999999999996</v>
      </c>
      <c r="I177" s="12">
        <v>7.1</v>
      </c>
      <c r="J177" s="12">
        <f t="shared" si="14"/>
        <v>2.450447510216534</v>
      </c>
      <c r="K177" s="12">
        <f t="shared" si="18"/>
        <v>0.1007410725799684</v>
      </c>
      <c r="M177" s="12">
        <v>7.1</v>
      </c>
      <c r="N177" s="12">
        <f t="shared" si="15"/>
        <v>-2.0999999999999996</v>
      </c>
    </row>
    <row r="178" spans="2:14" ht="12.75">
      <c r="B178" s="12">
        <v>7.15</v>
      </c>
      <c r="C178" s="12">
        <f t="shared" si="16"/>
        <v>2.4461522307604087</v>
      </c>
      <c r="D178" s="12">
        <f t="shared" si="17"/>
        <v>0.09795256164613739</v>
      </c>
      <c r="F178" s="12">
        <v>7.15</v>
      </c>
      <c r="G178" s="12">
        <f t="shared" si="13"/>
        <v>-2.150000000000001</v>
      </c>
      <c r="I178" s="12">
        <v>7.15</v>
      </c>
      <c r="J178" s="12">
        <f t="shared" si="14"/>
        <v>2.4461522307604087</v>
      </c>
      <c r="K178" s="12">
        <f t="shared" si="18"/>
        <v>0.09795256164613739</v>
      </c>
      <c r="M178" s="12">
        <v>7.15</v>
      </c>
      <c r="N178" s="12">
        <f t="shared" si="15"/>
        <v>-2.150000000000001</v>
      </c>
    </row>
    <row r="179" spans="2:14" ht="12.75">
      <c r="B179" s="12">
        <v>7.2</v>
      </c>
      <c r="C179" s="12">
        <f t="shared" si="16"/>
        <v>2.441894334323138</v>
      </c>
      <c r="D179" s="12">
        <f t="shared" si="17"/>
        <v>0.09525986892242039</v>
      </c>
      <c r="F179" s="12">
        <v>7.2</v>
      </c>
      <c r="G179" s="12">
        <f t="shared" si="13"/>
        <v>-2.2000000000000006</v>
      </c>
      <c r="I179" s="12">
        <v>7.2</v>
      </c>
      <c r="J179" s="12">
        <f t="shared" si="14"/>
        <v>2.441894334323138</v>
      </c>
      <c r="K179" s="12">
        <f t="shared" si="18"/>
        <v>0.09525986892242039</v>
      </c>
      <c r="M179" s="12">
        <v>7.2</v>
      </c>
      <c r="N179" s="12">
        <f t="shared" si="15"/>
        <v>-2.2000000000000006</v>
      </c>
    </row>
    <row r="180" spans="2:14" ht="12.75">
      <c r="B180" s="12">
        <v>7.25</v>
      </c>
      <c r="C180" s="12">
        <f t="shared" si="16"/>
        <v>2.4376732393136002</v>
      </c>
      <c r="D180" s="12">
        <f t="shared" si="17"/>
        <v>0.09265907044017886</v>
      </c>
      <c r="F180" s="12">
        <v>7.25</v>
      </c>
      <c r="G180" s="12">
        <f t="shared" si="13"/>
        <v>-2.250000000000001</v>
      </c>
      <c r="I180" s="12">
        <v>7.25</v>
      </c>
      <c r="J180" s="12">
        <f t="shared" si="14"/>
        <v>2.4376732393136002</v>
      </c>
      <c r="K180" s="12">
        <f t="shared" si="18"/>
        <v>0.09265907044017886</v>
      </c>
      <c r="M180" s="12">
        <v>7.25</v>
      </c>
      <c r="N180" s="12">
        <f t="shared" si="15"/>
        <v>-2.250000000000001</v>
      </c>
    </row>
    <row r="181" spans="2:14" ht="12.75">
      <c r="B181" s="12">
        <v>7.3</v>
      </c>
      <c r="C181" s="12">
        <f t="shared" si="16"/>
        <v>2.433488377120557</v>
      </c>
      <c r="D181" s="12">
        <f t="shared" si="17"/>
        <v>0.09014642843547953</v>
      </c>
      <c r="F181" s="12">
        <v>7.3</v>
      </c>
      <c r="G181" s="12">
        <f t="shared" si="13"/>
        <v>-2.3</v>
      </c>
      <c r="I181" s="12">
        <v>7.3</v>
      </c>
      <c r="J181" s="12">
        <f t="shared" si="14"/>
        <v>2.433488377120557</v>
      </c>
      <c r="K181" s="12">
        <f t="shared" si="18"/>
        <v>0.09014642843547953</v>
      </c>
      <c r="M181" s="12">
        <v>7.3</v>
      </c>
      <c r="N181" s="12">
        <f t="shared" si="15"/>
        <v>-2.3</v>
      </c>
    </row>
    <row r="182" spans="2:14" ht="12.75">
      <c r="B182" s="12">
        <v>7.35</v>
      </c>
      <c r="C182" s="12">
        <f t="shared" si="16"/>
        <v>2.4293391917364153</v>
      </c>
      <c r="D182" s="12">
        <f t="shared" si="17"/>
        <v>0.08771838131891792</v>
      </c>
      <c r="F182" s="12">
        <v>7.35</v>
      </c>
      <c r="G182" s="12">
        <f t="shared" si="13"/>
        <v>-2.3499999999999996</v>
      </c>
      <c r="I182" s="12">
        <v>7.35</v>
      </c>
      <c r="J182" s="12">
        <f t="shared" si="14"/>
        <v>2.4293391917364153</v>
      </c>
      <c r="K182" s="12">
        <f t="shared" si="18"/>
        <v>0.08771838131891792</v>
      </c>
      <c r="M182" s="12">
        <v>7.35</v>
      </c>
      <c r="N182" s="12">
        <f t="shared" si="15"/>
        <v>-2.3499999999999996</v>
      </c>
    </row>
    <row r="183" spans="2:14" ht="12.75">
      <c r="B183" s="12">
        <v>7.4</v>
      </c>
      <c r="C183" s="12">
        <f t="shared" si="16"/>
        <v>2.4252251393943745</v>
      </c>
      <c r="D183" s="12">
        <f t="shared" si="17"/>
        <v>0.08537153424919203</v>
      </c>
      <c r="F183" s="12">
        <v>7.4</v>
      </c>
      <c r="G183" s="12">
        <f t="shared" si="13"/>
        <v>-2.400000000000001</v>
      </c>
      <c r="I183" s="12">
        <v>7.4</v>
      </c>
      <c r="J183" s="12">
        <f t="shared" si="14"/>
        <v>2.4252251393943745</v>
      </c>
      <c r="K183" s="12">
        <f t="shared" si="18"/>
        <v>0.08537153424919203</v>
      </c>
      <c r="M183" s="12">
        <v>7.4</v>
      </c>
      <c r="N183" s="12">
        <f t="shared" si="15"/>
        <v>-2.400000000000001</v>
      </c>
    </row>
    <row r="184" spans="2:14" ht="12.75">
      <c r="B184" s="12">
        <v>7.45</v>
      </c>
      <c r="C184" s="12">
        <f t="shared" si="16"/>
        <v>2.421145688218388</v>
      </c>
      <c r="D184" s="12">
        <f t="shared" si="17"/>
        <v>0.08310265027032167</v>
      </c>
      <c r="F184" s="12">
        <v>7.45</v>
      </c>
      <c r="G184" s="12">
        <f t="shared" si="13"/>
        <v>-2.450000000000001</v>
      </c>
      <c r="I184" s="12">
        <v>7.45</v>
      </c>
      <c r="J184" s="12">
        <f t="shared" si="14"/>
        <v>2.421145688218388</v>
      </c>
      <c r="K184" s="12">
        <f t="shared" si="18"/>
        <v>0.08310265027032167</v>
      </c>
      <c r="M184" s="12">
        <v>7.45</v>
      </c>
      <c r="N184" s="12">
        <f t="shared" si="15"/>
        <v>-2.450000000000001</v>
      </c>
    </row>
    <row r="185" spans="2:14" ht="12.75">
      <c r="B185" s="12">
        <v>7.5</v>
      </c>
      <c r="C185" s="12">
        <f t="shared" si="16"/>
        <v>2.417100317885415</v>
      </c>
      <c r="D185" s="12">
        <f t="shared" si="17"/>
        <v>0.08090864197530873</v>
      </c>
      <c r="F185" s="12">
        <v>7.5</v>
      </c>
      <c r="G185" s="12">
        <f t="shared" si="13"/>
        <v>-2.5</v>
      </c>
      <c r="I185" s="12">
        <v>7.5</v>
      </c>
      <c r="J185" s="12">
        <f t="shared" si="14"/>
        <v>2.417100317885415</v>
      </c>
      <c r="K185" s="12">
        <f t="shared" si="18"/>
        <v>0.08090864197530873</v>
      </c>
      <c r="M185" s="12">
        <v>7.5</v>
      </c>
      <c r="N185" s="12">
        <f t="shared" si="15"/>
        <v>-2.5</v>
      </c>
    </row>
    <row r="186" spans="2:14" ht="12.75">
      <c r="B186" s="12">
        <v>7.55</v>
      </c>
      <c r="C186" s="12">
        <f t="shared" si="16"/>
        <v>2.413088519299429</v>
      </c>
      <c r="D186" s="12">
        <f t="shared" si="17"/>
        <v>0.07878656366172374</v>
      </c>
      <c r="F186" s="12">
        <v>7.55</v>
      </c>
      <c r="G186" s="12">
        <f t="shared" si="13"/>
        <v>-2.55</v>
      </c>
      <c r="I186" s="12">
        <v>7.55</v>
      </c>
      <c r="J186" s="12">
        <f t="shared" si="14"/>
        <v>2.413088519299429</v>
      </c>
      <c r="K186" s="12">
        <f t="shared" si="18"/>
        <v>0.07878656366172374</v>
      </c>
      <c r="M186" s="12">
        <v>7.55</v>
      </c>
      <c r="N186" s="12">
        <f t="shared" si="15"/>
        <v>-2.55</v>
      </c>
    </row>
    <row r="187" spans="2:14" ht="12.75">
      <c r="B187" s="12">
        <v>7.6</v>
      </c>
      <c r="C187" s="12">
        <f t="shared" si="16"/>
        <v>2.409109794276736</v>
      </c>
      <c r="D187" s="12">
        <f t="shared" si="17"/>
        <v>0.07673360394717677</v>
      </c>
      <c r="F187" s="12">
        <v>7.6</v>
      </c>
      <c r="G187" s="12">
        <f t="shared" si="13"/>
        <v>-2.6</v>
      </c>
      <c r="I187" s="12">
        <v>7.6</v>
      </c>
      <c r="J187" s="12">
        <f t="shared" si="14"/>
        <v>2.409109794276736</v>
      </c>
      <c r="K187" s="12">
        <f t="shared" si="18"/>
        <v>0.07673360394717677</v>
      </c>
      <c r="M187" s="12">
        <v>7.6</v>
      </c>
      <c r="N187" s="12">
        <f t="shared" si="15"/>
        <v>-2.6</v>
      </c>
    </row>
    <row r="188" spans="2:14" ht="12.75">
      <c r="B188" s="12">
        <v>7.65</v>
      </c>
      <c r="C188" s="12">
        <f t="shared" si="16"/>
        <v>2.4051636552420916</v>
      </c>
      <c r="D188" s="12">
        <f t="shared" si="17"/>
        <v>0.0747470788149058</v>
      </c>
      <c r="F188" s="12">
        <v>7.65</v>
      </c>
      <c r="G188" s="12">
        <f t="shared" si="13"/>
        <v>-2.6500000000000012</v>
      </c>
      <c r="I188" s="12">
        <v>7.65</v>
      </c>
      <c r="J188" s="12">
        <f t="shared" si="14"/>
        <v>2.4051636552420916</v>
      </c>
      <c r="K188" s="12">
        <f t="shared" si="18"/>
        <v>0.0747470788149058</v>
      </c>
      <c r="M188" s="12">
        <v>7.65</v>
      </c>
      <c r="N188" s="12">
        <f t="shared" si="15"/>
        <v>-2.6500000000000012</v>
      </c>
    </row>
    <row r="189" spans="2:14" ht="12.75">
      <c r="B189" s="12">
        <v>7.7</v>
      </c>
      <c r="C189" s="12">
        <f t="shared" si="16"/>
        <v>2.401249624935229</v>
      </c>
      <c r="D189" s="12">
        <f t="shared" si="17"/>
        <v>0.07282442506183177</v>
      </c>
      <c r="F189" s="12">
        <v>7.7</v>
      </c>
      <c r="G189" s="12">
        <f t="shared" si="13"/>
        <v>-2.7</v>
      </c>
      <c r="I189" s="12">
        <v>7.7</v>
      </c>
      <c r="J189" s="12">
        <f t="shared" si="14"/>
        <v>2.401249624935229</v>
      </c>
      <c r="K189" s="12">
        <f t="shared" si="18"/>
        <v>0.07282442506183177</v>
      </c>
      <c r="M189" s="12">
        <v>7.7</v>
      </c>
      <c r="N189" s="12">
        <f t="shared" si="15"/>
        <v>-2.7</v>
      </c>
    </row>
    <row r="190" spans="2:14" ht="12.75">
      <c r="B190" s="12">
        <v>7.75</v>
      </c>
      <c r="C190" s="12">
        <f t="shared" si="16"/>
        <v>2.397367236127331</v>
      </c>
      <c r="D190" s="12">
        <f t="shared" si="17"/>
        <v>0.07096319412336054</v>
      </c>
      <c r="F190" s="12">
        <v>7.75</v>
      </c>
      <c r="G190" s="12">
        <f t="shared" si="13"/>
        <v>-2.75</v>
      </c>
      <c r="I190" s="12">
        <v>7.75</v>
      </c>
      <c r="J190" s="12">
        <f t="shared" si="14"/>
        <v>2.397367236127331</v>
      </c>
      <c r="K190" s="12">
        <f t="shared" si="18"/>
        <v>0.07096319412336054</v>
      </c>
      <c r="M190" s="12">
        <v>7.75</v>
      </c>
      <c r="N190" s="12">
        <f t="shared" si="15"/>
        <v>-2.75</v>
      </c>
    </row>
    <row r="191" spans="2:14" ht="12.75">
      <c r="B191" s="12">
        <v>7.8</v>
      </c>
      <c r="C191" s="12">
        <f t="shared" si="16"/>
        <v>2.393516031347077</v>
      </c>
      <c r="D191" s="12">
        <f t="shared" si="17"/>
        <v>0.06916104625101742</v>
      </c>
      <c r="F191" s="12">
        <v>7.8</v>
      </c>
      <c r="G191" s="12">
        <f t="shared" si="13"/>
        <v>-2.8000000000000003</v>
      </c>
      <c r="I191" s="12">
        <v>7.8</v>
      </c>
      <c r="J191" s="12">
        <f t="shared" si="14"/>
        <v>2.393516031347077</v>
      </c>
      <c r="K191" s="12">
        <f t="shared" si="18"/>
        <v>0.06916104625101742</v>
      </c>
      <c r="M191" s="12">
        <v>7.8</v>
      </c>
      <c r="N191" s="12">
        <f t="shared" si="15"/>
        <v>-2.8000000000000003</v>
      </c>
    </row>
    <row r="192" spans="2:14" ht="12.75">
      <c r="B192" s="12">
        <v>7.85</v>
      </c>
      <c r="C192" s="12">
        <f t="shared" si="16"/>
        <v>2.389695562615874</v>
      </c>
      <c r="D192" s="12">
        <f t="shared" si="17"/>
        <v>0.0674157450206565</v>
      </c>
      <c r="F192" s="12">
        <v>7.85</v>
      </c>
      <c r="G192" s="12">
        <f t="shared" si="13"/>
        <v>-2.85</v>
      </c>
      <c r="I192" s="12">
        <v>7.85</v>
      </c>
      <c r="J192" s="12">
        <f t="shared" si="14"/>
        <v>2.389695562615874</v>
      </c>
      <c r="K192" s="12">
        <f t="shared" si="18"/>
        <v>0.0674157450206565</v>
      </c>
      <c r="M192" s="12">
        <v>7.85</v>
      </c>
      <c r="N192" s="12">
        <f t="shared" si="15"/>
        <v>-2.85</v>
      </c>
    </row>
    <row r="193" spans="2:14" ht="12.75">
      <c r="B193" s="12">
        <v>7.9</v>
      </c>
      <c r="C193" s="12">
        <f t="shared" si="16"/>
        <v>2.385905391191897</v>
      </c>
      <c r="D193" s="12">
        <f t="shared" si="17"/>
        <v>0.065725152150518</v>
      </c>
      <c r="F193" s="12">
        <v>7.9</v>
      </c>
      <c r="G193" s="12">
        <f t="shared" si="13"/>
        <v>-2.9000000000000004</v>
      </c>
      <c r="I193" s="12">
        <v>7.9</v>
      </c>
      <c r="J193" s="12">
        <f t="shared" si="14"/>
        <v>2.385905391191897</v>
      </c>
      <c r="K193" s="12">
        <f t="shared" si="18"/>
        <v>0.065725152150518</v>
      </c>
      <c r="M193" s="12">
        <v>7.9</v>
      </c>
      <c r="N193" s="12">
        <f t="shared" si="15"/>
        <v>-2.9000000000000004</v>
      </c>
    </row>
    <row r="194" spans="2:14" ht="12.75">
      <c r="B194" s="12">
        <v>7.95</v>
      </c>
      <c r="C194" s="12">
        <f t="shared" si="16"/>
        <v>2.3821450873226144</v>
      </c>
      <c r="D194" s="12">
        <f t="shared" si="17"/>
        <v>0.06408722260983567</v>
      </c>
      <c r="F194" s="12">
        <v>7.95</v>
      </c>
      <c r="G194" s="12">
        <f t="shared" si="13"/>
        <v>-2.95</v>
      </c>
      <c r="I194" s="12">
        <v>7.95</v>
      </c>
      <c r="J194" s="12">
        <f t="shared" si="14"/>
        <v>2.3821450873226144</v>
      </c>
      <c r="K194" s="12">
        <f t="shared" si="18"/>
        <v>0.06408722260983567</v>
      </c>
      <c r="M194" s="12">
        <v>7.95</v>
      </c>
      <c r="N194" s="12">
        <f t="shared" si="15"/>
        <v>-2.95</v>
      </c>
    </row>
    <row r="195" spans="2:14" ht="12.75">
      <c r="B195" s="12">
        <v>8</v>
      </c>
      <c r="C195" s="12">
        <f t="shared" si="16"/>
        <v>2.378414230005442</v>
      </c>
      <c r="D195" s="12">
        <f t="shared" si="17"/>
        <v>0.0625000000000001</v>
      </c>
      <c r="F195" s="12">
        <v>8</v>
      </c>
      <c r="G195" s="12">
        <f t="shared" si="13"/>
        <v>-3.0000000000000004</v>
      </c>
      <c r="I195" s="12">
        <v>8</v>
      </c>
      <c r="J195" s="12">
        <f t="shared" si="14"/>
        <v>2.378414230005442</v>
      </c>
      <c r="K195" s="12">
        <f t="shared" si="18"/>
        <v>0.0625000000000001</v>
      </c>
      <c r="M195" s="12">
        <v>8</v>
      </c>
      <c r="N195" s="12">
        <f t="shared" si="15"/>
        <v>-3.0000000000000004</v>
      </c>
    </row>
    <row r="196" spans="2:14" ht="12.75">
      <c r="B196" s="12">
        <v>8.05</v>
      </c>
      <c r="C196" s="12">
        <f t="shared" si="16"/>
        <v>2.3747124067562226</v>
      </c>
      <c r="D196" s="12">
        <f t="shared" si="17"/>
        <v>0.06096161219151036</v>
      </c>
      <c r="F196" s="12">
        <v>8.05</v>
      </c>
      <c r="G196" s="12">
        <f t="shared" si="13"/>
        <v>-3.0500000000000016</v>
      </c>
      <c r="I196" s="12">
        <v>8.05</v>
      </c>
      <c r="J196" s="12">
        <f t="shared" si="14"/>
        <v>2.3747124067562226</v>
      </c>
      <c r="K196" s="12">
        <f t="shared" si="18"/>
        <v>0.06096161219151036</v>
      </c>
      <c r="M196" s="12">
        <v>8.05</v>
      </c>
      <c r="N196" s="12">
        <f t="shared" si="15"/>
        <v>-3.0500000000000016</v>
      </c>
    </row>
    <row r="197" spans="2:14" ht="12.75">
      <c r="B197" s="12">
        <v>8.1</v>
      </c>
      <c r="C197" s="12">
        <f t="shared" si="16"/>
        <v>2.37103921338523</v>
      </c>
      <c r="D197" s="12">
        <f t="shared" si="17"/>
        <v>0.05947026720107208</v>
      </c>
      <c r="F197" s="12">
        <v>8.1</v>
      </c>
      <c r="G197" s="12">
        <f t="shared" si="13"/>
        <v>-3.1000000000000005</v>
      </c>
      <c r="I197" s="12">
        <v>8.1</v>
      </c>
      <c r="J197" s="12">
        <f t="shared" si="14"/>
        <v>2.37103921338523</v>
      </c>
      <c r="K197" s="12">
        <f t="shared" si="18"/>
        <v>0.05947026720107208</v>
      </c>
      <c r="M197" s="12">
        <v>8.1</v>
      </c>
      <c r="N197" s="12">
        <f t="shared" si="15"/>
        <v>-3.1000000000000005</v>
      </c>
    </row>
    <row r="198" spans="2:14" ht="12.75">
      <c r="B198" s="12">
        <v>8.15</v>
      </c>
      <c r="C198" s="12">
        <f t="shared" si="16"/>
        <v>2.3673942537804034</v>
      </c>
      <c r="D198" s="12">
        <f t="shared" si="17"/>
        <v>0.05802424929424009</v>
      </c>
      <c r="F198" s="12">
        <v>8.15</v>
      </c>
      <c r="G198" s="12">
        <f t="shared" si="13"/>
        <v>-3.1500000000000004</v>
      </c>
      <c r="I198" s="12">
        <v>8.15</v>
      </c>
      <c r="J198" s="12">
        <f t="shared" si="14"/>
        <v>2.3673942537804034</v>
      </c>
      <c r="K198" s="12">
        <f t="shared" si="18"/>
        <v>0.05802424929424009</v>
      </c>
      <c r="M198" s="12">
        <v>8.15</v>
      </c>
      <c r="N198" s="12">
        <f t="shared" si="15"/>
        <v>-3.1500000000000004</v>
      </c>
    </row>
    <row r="199" spans="2:14" ht="12.75">
      <c r="B199" s="12">
        <v>8.2</v>
      </c>
      <c r="C199" s="12">
        <f t="shared" si="16"/>
        <v>2.3637771396975285</v>
      </c>
      <c r="D199" s="12">
        <f t="shared" si="17"/>
        <v>0.056621915299984706</v>
      </c>
      <c r="F199" s="12">
        <v>8.2</v>
      </c>
      <c r="G199" s="12">
        <f t="shared" si="13"/>
        <v>-3.1999999999999993</v>
      </c>
      <c r="I199" s="12">
        <v>8.2</v>
      </c>
      <c r="J199" s="12">
        <f t="shared" si="14"/>
        <v>2.3637771396975285</v>
      </c>
      <c r="K199" s="12">
        <f t="shared" si="18"/>
        <v>0.056621915299984706</v>
      </c>
      <c r="M199" s="12">
        <v>8.2</v>
      </c>
      <c r="N199" s="12">
        <f t="shared" si="15"/>
        <v>-3.1999999999999993</v>
      </c>
    </row>
    <row r="200" spans="2:14" ht="12.75">
      <c r="B200" s="12">
        <v>8.25</v>
      </c>
      <c r="C200" s="12">
        <f t="shared" si="16"/>
        <v>2.3601874905571236</v>
      </c>
      <c r="D200" s="12">
        <f t="shared" si="17"/>
        <v>0.055261691124451034</v>
      </c>
      <c r="F200" s="12">
        <v>8.25</v>
      </c>
      <c r="G200" s="12">
        <f t="shared" si="13"/>
        <v>-3.2500000000000004</v>
      </c>
      <c r="I200" s="12">
        <v>8.25</v>
      </c>
      <c r="J200" s="12">
        <f t="shared" si="14"/>
        <v>2.3601874905571236</v>
      </c>
      <c r="K200" s="12">
        <f t="shared" si="18"/>
        <v>0.055261691124451034</v>
      </c>
      <c r="M200" s="12">
        <v>8.25</v>
      </c>
      <c r="N200" s="12">
        <f t="shared" si="15"/>
        <v>-3.2500000000000004</v>
      </c>
    </row>
    <row r="201" spans="2:14" ht="12.75">
      <c r="B201" s="12">
        <v>8.3</v>
      </c>
      <c r="C201" s="12">
        <f t="shared" si="16"/>
        <v>2.356624933247755</v>
      </c>
      <c r="D201" s="12">
        <f t="shared" si="17"/>
        <v>0.05394206845202134</v>
      </c>
      <c r="F201" s="12">
        <v>8.3</v>
      </c>
      <c r="G201" s="12">
        <f t="shared" si="13"/>
        <v>-3.3000000000000007</v>
      </c>
      <c r="I201" s="12">
        <v>8.3</v>
      </c>
      <c r="J201" s="12">
        <f t="shared" si="14"/>
        <v>2.356624933247755</v>
      </c>
      <c r="K201" s="12">
        <f t="shared" si="18"/>
        <v>0.05394206845202134</v>
      </c>
      <c r="M201" s="12">
        <v>8.3</v>
      </c>
      <c r="N201" s="12">
        <f t="shared" si="15"/>
        <v>-3.3000000000000007</v>
      </c>
    </row>
    <row r="202" spans="2:14" ht="12.75">
      <c r="B202" s="12">
        <v>8.35</v>
      </c>
      <c r="C202" s="12">
        <f t="shared" si="16"/>
        <v>2.353089101935552</v>
      </c>
      <c r="D202" s="12">
        <f t="shared" si="17"/>
        <v>0.05266160162256678</v>
      </c>
      <c r="F202" s="12">
        <v>8.35</v>
      </c>
      <c r="G202" s="12">
        <f t="shared" si="13"/>
        <v>-3.3499999999999996</v>
      </c>
      <c r="I202" s="12">
        <v>8.35</v>
      </c>
      <c r="J202" s="12">
        <f t="shared" si="14"/>
        <v>2.353089101935552</v>
      </c>
      <c r="K202" s="12">
        <f t="shared" si="18"/>
        <v>0.05266160162256678</v>
      </c>
      <c r="M202" s="12">
        <v>8.35</v>
      </c>
      <c r="N202" s="12">
        <f t="shared" si="15"/>
        <v>-3.3499999999999996</v>
      </c>
    </row>
    <row r="203" spans="2:14" ht="12.75">
      <c r="B203" s="12">
        <v>8.4</v>
      </c>
      <c r="C203" s="12">
        <f t="shared" si="16"/>
        <v>2.3495796378796854</v>
      </c>
      <c r="D203" s="12">
        <f t="shared" si="17"/>
        <v>0.051418904674492644</v>
      </c>
      <c r="F203" s="12">
        <v>8.4</v>
      </c>
      <c r="G203" s="12">
        <f t="shared" si="13"/>
        <v>-3.400000000000001</v>
      </c>
      <c r="I203" s="12">
        <v>8.4</v>
      </c>
      <c r="J203" s="12">
        <f t="shared" si="14"/>
        <v>2.3495796378796854</v>
      </c>
      <c r="K203" s="12">
        <f t="shared" si="18"/>
        <v>0.051418904674492644</v>
      </c>
      <c r="M203" s="12">
        <v>8.4</v>
      </c>
      <c r="N203" s="12">
        <f t="shared" si="15"/>
        <v>-3.400000000000001</v>
      </c>
    </row>
    <row r="204" spans="2:14" ht="12.75">
      <c r="B204" s="12">
        <v>8.45</v>
      </c>
      <c r="C204" s="12">
        <f t="shared" si="16"/>
        <v>2.346096189253598</v>
      </c>
      <c r="D204" s="12">
        <f t="shared" si="17"/>
        <v>0.050212648543856986</v>
      </c>
      <c r="F204" s="12">
        <v>8.45</v>
      </c>
      <c r="G204" s="12">
        <f t="shared" si="13"/>
        <v>-3.4499999999999997</v>
      </c>
      <c r="I204" s="12">
        <v>8.45</v>
      </c>
      <c r="J204" s="12">
        <f t="shared" si="14"/>
        <v>2.346096189253598</v>
      </c>
      <c r="K204" s="12">
        <f t="shared" si="18"/>
        <v>0.050212648543856986</v>
      </c>
      <c r="M204" s="12">
        <v>8.45</v>
      </c>
      <c r="N204" s="12">
        <f t="shared" si="15"/>
        <v>-3.4499999999999997</v>
      </c>
    </row>
    <row r="205" spans="2:14" ht="12.75">
      <c r="B205" s="12">
        <v>8.5</v>
      </c>
      <c r="C205" s="12">
        <f t="shared" si="16"/>
        <v>2.3426384109717575</v>
      </c>
      <c r="D205" s="12">
        <f t="shared" si="17"/>
        <v>0.049041558410459665</v>
      </c>
      <c r="F205" s="12">
        <v>8.5</v>
      </c>
      <c r="G205" s="12">
        <f t="shared" si="13"/>
        <v>-3.500000000000001</v>
      </c>
      <c r="I205" s="12">
        <v>8.5</v>
      </c>
      <c r="J205" s="12">
        <f t="shared" si="14"/>
        <v>2.3426384109717575</v>
      </c>
      <c r="K205" s="12">
        <f t="shared" si="18"/>
        <v>0.049041558410459665</v>
      </c>
      <c r="M205" s="12">
        <v>8.5</v>
      </c>
      <c r="N205" s="12">
        <f t="shared" si="15"/>
        <v>-3.500000000000001</v>
      </c>
    </row>
    <row r="206" spans="2:14" ht="12.75">
      <c r="B206" s="12">
        <v>8.55</v>
      </c>
      <c r="C206" s="12">
        <f t="shared" si="16"/>
        <v>2.339205964521755</v>
      </c>
      <c r="D206" s="12">
        <f t="shared" si="17"/>
        <v>0.047904411182386135</v>
      </c>
      <c r="F206" s="12">
        <v>8.55</v>
      </c>
      <c r="G206" s="12">
        <f t="shared" si="13"/>
        <v>-3.5500000000000007</v>
      </c>
      <c r="I206" s="12">
        <v>8.55</v>
      </c>
      <c r="J206" s="12">
        <f t="shared" si="14"/>
        <v>2.339205964521755</v>
      </c>
      <c r="K206" s="12">
        <f t="shared" si="18"/>
        <v>0.047904411182386135</v>
      </c>
      <c r="M206" s="12">
        <v>8.55</v>
      </c>
      <c r="N206" s="12">
        <f t="shared" si="15"/>
        <v>-3.5500000000000007</v>
      </c>
    </row>
    <row r="207" spans="2:14" ht="12.75">
      <c r="B207" s="12">
        <v>8.6</v>
      </c>
      <c r="C207" s="12">
        <f t="shared" si="16"/>
        <v>2.3357985178015226</v>
      </c>
      <c r="D207" s="12">
        <f t="shared" si="17"/>
        <v>0.04680003311102349</v>
      </c>
      <c r="F207" s="12">
        <v>8.6</v>
      </c>
      <c r="G207" s="12">
        <f t="shared" si="13"/>
        <v>-3.5999999999999996</v>
      </c>
      <c r="I207" s="12">
        <v>8.6</v>
      </c>
      <c r="J207" s="12">
        <f t="shared" si="14"/>
        <v>2.3357985178015226</v>
      </c>
      <c r="K207" s="12">
        <f t="shared" si="18"/>
        <v>0.04680003311102349</v>
      </c>
      <c r="M207" s="12">
        <v>8.6</v>
      </c>
      <c r="N207" s="12">
        <f t="shared" si="15"/>
        <v>-3.5999999999999996</v>
      </c>
    </row>
    <row r="208" spans="2:14" ht="12.75">
      <c r="B208" s="12">
        <v>8.65</v>
      </c>
      <c r="C208" s="12">
        <f t="shared" si="16"/>
        <v>2.332415744961512</v>
      </c>
      <c r="D208" s="12">
        <f t="shared" si="17"/>
        <v>0.045727297529074465</v>
      </c>
      <c r="F208" s="12">
        <v>8.65</v>
      </c>
      <c r="G208" s="12">
        <f t="shared" si="13"/>
        <v>-3.650000000000001</v>
      </c>
      <c r="I208" s="12">
        <v>8.65</v>
      </c>
      <c r="J208" s="12">
        <f t="shared" si="14"/>
        <v>2.332415744961512</v>
      </c>
      <c r="K208" s="12">
        <f t="shared" si="18"/>
        <v>0.045727297529074465</v>
      </c>
      <c r="M208" s="12">
        <v>8.65</v>
      </c>
      <c r="N208" s="12">
        <f t="shared" si="15"/>
        <v>-3.650000000000001</v>
      </c>
    </row>
    <row r="209" spans="2:14" ht="12.75">
      <c r="B209" s="12">
        <v>8.7</v>
      </c>
      <c r="C209" s="12">
        <f t="shared" si="16"/>
        <v>2.3290573262516503</v>
      </c>
      <c r="D209" s="12">
        <f t="shared" si="17"/>
        <v>0.044685122704561535</v>
      </c>
      <c r="F209" s="12">
        <v>8.7</v>
      </c>
      <c r="G209" s="12">
        <f t="shared" si="13"/>
        <v>-3.6999999999999997</v>
      </c>
      <c r="I209" s="12">
        <v>8.7</v>
      </c>
      <c r="J209" s="12">
        <f t="shared" si="14"/>
        <v>2.3290573262516503</v>
      </c>
      <c r="K209" s="12">
        <f t="shared" si="18"/>
        <v>0.044685122704561535</v>
      </c>
      <c r="M209" s="12">
        <v>8.7</v>
      </c>
      <c r="N209" s="12">
        <f t="shared" si="15"/>
        <v>-3.6999999999999997</v>
      </c>
    </row>
    <row r="210" spans="2:14" ht="12.75">
      <c r="B210" s="12">
        <v>8.75</v>
      </c>
      <c r="C210" s="12">
        <f t="shared" si="16"/>
        <v>2.3257229478728774</v>
      </c>
      <c r="D210" s="12">
        <f t="shared" si="17"/>
        <v>0.04367246980424828</v>
      </c>
      <c r="F210" s="12">
        <v>8.75</v>
      </c>
      <c r="G210" s="12">
        <f t="shared" si="13"/>
        <v>-3.75</v>
      </c>
      <c r="I210" s="12">
        <v>8.75</v>
      </c>
      <c r="J210" s="12">
        <f t="shared" si="14"/>
        <v>2.3257229478728774</v>
      </c>
      <c r="K210" s="12">
        <f t="shared" si="18"/>
        <v>0.04367246980424828</v>
      </c>
      <c r="M210" s="12">
        <v>8.75</v>
      </c>
      <c r="N210" s="12">
        <f t="shared" si="15"/>
        <v>-3.75</v>
      </c>
    </row>
    <row r="211" spans="2:14" ht="12.75">
      <c r="B211" s="12">
        <v>8.8</v>
      </c>
      <c r="C211" s="12">
        <f t="shared" si="16"/>
        <v>2.322412301833147</v>
      </c>
      <c r="D211" s="12">
        <f t="shared" si="17"/>
        <v>0.04268834096031695</v>
      </c>
      <c r="F211" s="12">
        <v>8.8</v>
      </c>
      <c r="G211" s="12">
        <f t="shared" si="13"/>
        <v>-3.800000000000001</v>
      </c>
      <c r="I211" s="12">
        <v>8.8</v>
      </c>
      <c r="J211" s="12">
        <f t="shared" si="14"/>
        <v>2.322412301833147</v>
      </c>
      <c r="K211" s="12">
        <f t="shared" si="18"/>
        <v>0.04268834096031695</v>
      </c>
      <c r="M211" s="12">
        <v>8.8</v>
      </c>
      <c r="N211" s="12">
        <f t="shared" si="15"/>
        <v>-3.800000000000001</v>
      </c>
    </row>
    <row r="212" spans="2:14" ht="12.75">
      <c r="B212" s="12">
        <v>8.85</v>
      </c>
      <c r="C212" s="12">
        <f t="shared" si="16"/>
        <v>2.3191250858076877</v>
      </c>
      <c r="D212" s="12">
        <f t="shared" si="17"/>
        <v>0.04173177743451561</v>
      </c>
      <c r="F212" s="12">
        <v>8.85</v>
      </c>
      <c r="G212" s="12">
        <f t="shared" si="13"/>
        <v>-3.85</v>
      </c>
      <c r="I212" s="12">
        <v>8.85</v>
      </c>
      <c r="J212" s="12">
        <f t="shared" si="14"/>
        <v>2.3191250858076877</v>
      </c>
      <c r="K212" s="12">
        <f t="shared" si="18"/>
        <v>0.04173177743451561</v>
      </c>
      <c r="M212" s="12">
        <v>8.85</v>
      </c>
      <c r="N212" s="12">
        <f t="shared" si="15"/>
        <v>-3.85</v>
      </c>
    </row>
    <row r="213" spans="2:14" ht="12.75">
      <c r="B213" s="12">
        <v>8.9</v>
      </c>
      <c r="C213" s="12">
        <f t="shared" si="16"/>
        <v>2.3158610030034033</v>
      </c>
      <c r="D213" s="12">
        <f t="shared" si="17"/>
        <v>0.040801857874346606</v>
      </c>
      <c r="F213" s="12">
        <v>8.9</v>
      </c>
      <c r="G213" s="12">
        <f t="shared" si="13"/>
        <v>-3.9000000000000012</v>
      </c>
      <c r="I213" s="12">
        <v>8.9</v>
      </c>
      <c r="J213" s="12">
        <f t="shared" si="14"/>
        <v>2.3158610030034033</v>
      </c>
      <c r="K213" s="12">
        <f t="shared" si="18"/>
        <v>0.040801857874346606</v>
      </c>
      <c r="M213" s="12">
        <v>8.9</v>
      </c>
      <c r="N213" s="12">
        <f t="shared" si="15"/>
        <v>-3.9000000000000012</v>
      </c>
    </row>
    <row r="214" spans="2:14" ht="12.75">
      <c r="B214" s="12">
        <v>8.95</v>
      </c>
      <c r="C214" s="12">
        <f t="shared" si="16"/>
        <v>2.312619762027257</v>
      </c>
      <c r="D214" s="12">
        <f t="shared" si="17"/>
        <v>0.03989769665619729</v>
      </c>
      <c r="F214" s="12">
        <v>8.95</v>
      </c>
      <c r="G214" s="12">
        <f t="shared" si="13"/>
        <v>-3.95</v>
      </c>
      <c r="I214" s="12">
        <v>8.95</v>
      </c>
      <c r="J214" s="12">
        <f t="shared" si="14"/>
        <v>2.312619762027257</v>
      </c>
      <c r="K214" s="12">
        <f t="shared" si="18"/>
        <v>0.03989769665619729</v>
      </c>
      <c r="M214" s="12">
        <v>8.95</v>
      </c>
      <c r="N214" s="12">
        <f t="shared" si="15"/>
        <v>-3.95</v>
      </c>
    </row>
    <row r="215" spans="2:14" ht="12.75">
      <c r="B215" s="12">
        <v>9</v>
      </c>
      <c r="C215" s="12">
        <f t="shared" si="16"/>
        <v>2.309401076758503</v>
      </c>
      <c r="D215" s="12">
        <f t="shared" si="17"/>
        <v>0.03901844231062337</v>
      </c>
      <c r="F215" s="12">
        <v>9</v>
      </c>
      <c r="G215" s="12">
        <f t="shared" si="13"/>
        <v>-4</v>
      </c>
      <c r="I215" s="12">
        <v>9</v>
      </c>
      <c r="J215" s="12">
        <f t="shared" si="14"/>
        <v>2.309401076758503</v>
      </c>
      <c r="K215" s="12">
        <f t="shared" si="18"/>
        <v>0.03901844231062337</v>
      </c>
      <c r="M215" s="12">
        <v>9</v>
      </c>
      <c r="N215" s="12">
        <f t="shared" si="15"/>
        <v>-4</v>
      </c>
    </row>
    <row r="216" spans="2:14" ht="12.75">
      <c r="B216" s="12">
        <v>9.05</v>
      </c>
      <c r="C216" s="12">
        <f t="shared" si="16"/>
        <v>2.306204666224633</v>
      </c>
      <c r="D216" s="12">
        <f t="shared" si="17"/>
        <v>0.038163276025282813</v>
      </c>
      <c r="F216" s="12">
        <v>9.05</v>
      </c>
      <c r="G216" s="12">
        <f t="shared" si="13"/>
        <v>-4.050000000000001</v>
      </c>
      <c r="I216" s="12">
        <v>9.05</v>
      </c>
      <c r="J216" s="12">
        <f t="shared" si="14"/>
        <v>2.306204666224633</v>
      </c>
      <c r="K216" s="12">
        <f t="shared" si="18"/>
        <v>0.038163276025282813</v>
      </c>
      <c r="M216" s="12">
        <v>9.05</v>
      </c>
      <c r="N216" s="12">
        <f t="shared" si="15"/>
        <v>-4.050000000000001</v>
      </c>
    </row>
    <row r="217" spans="2:14" ht="12.75">
      <c r="B217" s="12">
        <v>9.1</v>
      </c>
      <c r="C217" s="12">
        <f t="shared" si="16"/>
        <v>2.303030254480902</v>
      </c>
      <c r="D217" s="12">
        <f t="shared" si="17"/>
        <v>0.03733141022129057</v>
      </c>
      <c r="F217" s="12">
        <v>9.1</v>
      </c>
      <c r="G217" s="12">
        <f t="shared" si="13"/>
        <v>-4.1</v>
      </c>
      <c r="I217" s="12">
        <v>9.1</v>
      </c>
      <c r="J217" s="12">
        <f t="shared" si="14"/>
        <v>2.303030254480902</v>
      </c>
      <c r="K217" s="12">
        <f t="shared" si="18"/>
        <v>0.03733141022129057</v>
      </c>
      <c r="M217" s="12">
        <v>9.1</v>
      </c>
      <c r="N217" s="12">
        <f t="shared" si="15"/>
        <v>-4.1</v>
      </c>
    </row>
    <row r="218" spans="2:14" ht="12.75">
      <c r="B218" s="12">
        <v>9.15</v>
      </c>
      <c r="C218" s="12">
        <f t="shared" si="16"/>
        <v>2.2998775704933276</v>
      </c>
      <c r="D218" s="12">
        <f t="shared" si="17"/>
        <v>0.036522087199013724</v>
      </c>
      <c r="F218" s="12">
        <v>9.15</v>
      </c>
      <c r="G218" s="12">
        <f t="shared" si="13"/>
        <v>-4.15</v>
      </c>
      <c r="I218" s="12">
        <v>9.15</v>
      </c>
      <c r="J218" s="12">
        <f t="shared" si="14"/>
        <v>2.2998775704933276</v>
      </c>
      <c r="K218" s="12">
        <f t="shared" si="18"/>
        <v>0.036522087199013724</v>
      </c>
      <c r="M218" s="12">
        <v>9.15</v>
      </c>
      <c r="N218" s="12">
        <f t="shared" si="15"/>
        <v>-4.15</v>
      </c>
    </row>
    <row r="219" spans="2:14" ht="12.75">
      <c r="B219" s="12">
        <v>9.2</v>
      </c>
      <c r="C219" s="12">
        <f t="shared" si="16"/>
        <v>2.2967463480250268</v>
      </c>
      <c r="D219" s="12">
        <f t="shared" si="17"/>
        <v>0.035734577849564644</v>
      </c>
      <c r="F219" s="12">
        <v>9.2</v>
      </c>
      <c r="G219" s="12">
        <f t="shared" si="13"/>
        <v>-4.199999999999999</v>
      </c>
      <c r="I219" s="12">
        <v>9.2</v>
      </c>
      <c r="J219" s="12">
        <f t="shared" si="14"/>
        <v>2.2967463480250268</v>
      </c>
      <c r="K219" s="12">
        <f t="shared" si="18"/>
        <v>0.035734577849564644</v>
      </c>
      <c r="M219" s="12">
        <v>9.2</v>
      </c>
      <c r="N219" s="12">
        <f t="shared" si="15"/>
        <v>-4.199999999999999</v>
      </c>
    </row>
    <row r="220" spans="2:14" ht="12.75">
      <c r="B220" s="12">
        <v>9.25</v>
      </c>
      <c r="C220" s="12">
        <f t="shared" si="16"/>
        <v>2.293636325525787</v>
      </c>
      <c r="D220" s="12">
        <f t="shared" si="17"/>
        <v>0.034968180428469074</v>
      </c>
      <c r="F220" s="12">
        <v>9.25</v>
      </c>
      <c r="G220" s="12">
        <f t="shared" si="13"/>
        <v>-4.25</v>
      </c>
      <c r="I220" s="12">
        <v>9.25</v>
      </c>
      <c r="J220" s="12">
        <f t="shared" si="14"/>
        <v>2.293636325525787</v>
      </c>
      <c r="K220" s="12">
        <f t="shared" si="18"/>
        <v>0.034968180428469074</v>
      </c>
      <c r="M220" s="12">
        <v>9.25</v>
      </c>
      <c r="N220" s="12">
        <f t="shared" si="15"/>
        <v>-4.25</v>
      </c>
    </row>
    <row r="221" spans="2:14" ht="12.75">
      <c r="B221" s="12">
        <v>9.3</v>
      </c>
      <c r="C221" s="12">
        <f t="shared" si="16"/>
        <v>2.290547246024763</v>
      </c>
      <c r="D221" s="12">
        <f t="shared" si="17"/>
        <v>0.034222219388194725</v>
      </c>
      <c r="F221" s="12">
        <v>9.3</v>
      </c>
      <c r="G221" s="12">
        <f t="shared" si="13"/>
        <v>-4.300000000000002</v>
      </c>
      <c r="I221" s="12">
        <v>9.3</v>
      </c>
      <c r="J221" s="12">
        <f t="shared" si="14"/>
        <v>2.290547246024763</v>
      </c>
      <c r="K221" s="12">
        <f t="shared" si="18"/>
        <v>0.034222219388194725</v>
      </c>
      <c r="M221" s="12">
        <v>9.3</v>
      </c>
      <c r="N221" s="12">
        <f t="shared" si="15"/>
        <v>-4.300000000000002</v>
      </c>
    </row>
    <row r="222" spans="2:14" ht="12.75">
      <c r="B222" s="12">
        <v>9.35</v>
      </c>
      <c r="C222" s="12">
        <f t="shared" si="16"/>
        <v>2.2874788570261866</v>
      </c>
      <c r="D222" s="12">
        <f t="shared" si="17"/>
        <v>0.03349604426641603</v>
      </c>
      <c r="F222" s="12">
        <v>9.35</v>
      </c>
      <c r="G222" s="12">
        <f t="shared" si="13"/>
        <v>-4.3500000000000005</v>
      </c>
      <c r="I222" s="12">
        <v>9.35</v>
      </c>
      <c r="J222" s="12">
        <f t="shared" si="14"/>
        <v>2.2874788570261866</v>
      </c>
      <c r="K222" s="12">
        <f t="shared" si="18"/>
        <v>0.03349604426641603</v>
      </c>
      <c r="M222" s="12">
        <v>9.35</v>
      </c>
      <c r="N222" s="12">
        <f t="shared" si="15"/>
        <v>-4.3500000000000005</v>
      </c>
    </row>
    <row r="223" spans="2:14" ht="12.75">
      <c r="B223" s="12">
        <v>9.4</v>
      </c>
      <c r="C223" s="12">
        <f t="shared" si="16"/>
        <v>2.284430910408003</v>
      </c>
      <c r="D223" s="12">
        <f t="shared" si="17"/>
        <v>0.03278902862707625</v>
      </c>
      <c r="F223" s="12">
        <v>9.4</v>
      </c>
      <c r="G223" s="12">
        <f t="shared" si="13"/>
        <v>-4.4</v>
      </c>
      <c r="I223" s="12">
        <v>9.4</v>
      </c>
      <c r="J223" s="12">
        <f t="shared" si="14"/>
        <v>2.284430910408003</v>
      </c>
      <c r="K223" s="12">
        <f t="shared" si="18"/>
        <v>0.03278902862707625</v>
      </c>
      <c r="M223" s="12">
        <v>9.4</v>
      </c>
      <c r="N223" s="12">
        <f t="shared" si="15"/>
        <v>-4.4</v>
      </c>
    </row>
    <row r="224" spans="2:14" ht="12.75">
      <c r="B224" s="12">
        <v>9.45</v>
      </c>
      <c r="C224" s="12">
        <f t="shared" si="16"/>
        <v>2.2814031623233197</v>
      </c>
      <c r="D224" s="12">
        <f t="shared" si="17"/>
        <v>0.03210056905147416</v>
      </c>
      <c r="F224" s="12">
        <v>9.45</v>
      </c>
      <c r="G224" s="12">
        <f t="shared" si="13"/>
        <v>-4.449999999999999</v>
      </c>
      <c r="I224" s="12">
        <v>9.45</v>
      </c>
      <c r="J224" s="12">
        <f t="shared" si="14"/>
        <v>2.2814031623233197</v>
      </c>
      <c r="K224" s="12">
        <f t="shared" si="18"/>
        <v>0.03210056905147416</v>
      </c>
      <c r="M224" s="12">
        <v>9.45</v>
      </c>
      <c r="N224" s="12">
        <f t="shared" si="15"/>
        <v>-4.449999999999999</v>
      </c>
    </row>
    <row r="225" spans="2:14" ht="12.75">
      <c r="B225" s="12">
        <v>9.5</v>
      </c>
      <c r="C225" s="12">
        <f t="shared" si="16"/>
        <v>2.278395373104589</v>
      </c>
      <c r="D225" s="12">
        <f t="shared" si="17"/>
        <v>0.03143008417676353</v>
      </c>
      <c r="F225" s="12">
        <v>9.5</v>
      </c>
      <c r="G225" s="12">
        <f t="shared" si="13"/>
        <v>-4.5</v>
      </c>
      <c r="I225" s="12">
        <v>9.5</v>
      </c>
      <c r="J225" s="12">
        <f t="shared" si="14"/>
        <v>2.278395373104589</v>
      </c>
      <c r="K225" s="12">
        <f t="shared" si="18"/>
        <v>0.03143008417676353</v>
      </c>
      <c r="M225" s="12">
        <v>9.5</v>
      </c>
      <c r="N225" s="12">
        <f t="shared" si="15"/>
        <v>-4.5</v>
      </c>
    </row>
    <row r="226" spans="2:14" ht="12.75">
      <c r="B226" s="12">
        <v>9.55</v>
      </c>
      <c r="C226" s="12">
        <f t="shared" si="16"/>
        <v>2.27540730717043</v>
      </c>
      <c r="D226" s="12">
        <f t="shared" si="17"/>
        <v>0.030777013779403322</v>
      </c>
      <c r="F226" s="12">
        <v>9.55</v>
      </c>
      <c r="G226" s="12">
        <f t="shared" si="13"/>
        <v>-4.550000000000001</v>
      </c>
      <c r="I226" s="12">
        <v>9.55</v>
      </c>
      <c r="J226" s="12">
        <f t="shared" si="14"/>
        <v>2.27540730717043</v>
      </c>
      <c r="K226" s="12">
        <f t="shared" si="18"/>
        <v>0.030777013779403322</v>
      </c>
      <c r="M226" s="12">
        <v>9.55</v>
      </c>
      <c r="N226" s="12">
        <f t="shared" si="15"/>
        <v>-4.550000000000001</v>
      </c>
    </row>
    <row r="227" spans="2:14" ht="12.75">
      <c r="B227" s="12">
        <v>9.6</v>
      </c>
      <c r="C227" s="12">
        <f t="shared" si="16"/>
        <v>2.272438732934999</v>
      </c>
      <c r="D227" s="12">
        <f t="shared" si="17"/>
        <v>0.03014081790123457</v>
      </c>
      <c r="F227" s="12">
        <v>9.6</v>
      </c>
      <c r="G227" s="12">
        <f t="shared" si="13"/>
        <v>-4.6</v>
      </c>
      <c r="I227" s="12">
        <v>9.6</v>
      </c>
      <c r="J227" s="12">
        <f t="shared" si="14"/>
        <v>2.272438732934999</v>
      </c>
      <c r="K227" s="12">
        <f t="shared" si="18"/>
        <v>0.03014081790123457</v>
      </c>
      <c r="M227" s="12">
        <v>9.6</v>
      </c>
      <c r="N227" s="12">
        <f t="shared" si="15"/>
        <v>-4.6</v>
      </c>
    </row>
    <row r="228" spans="2:14" ht="12.75">
      <c r="B228" s="12">
        <v>9.65</v>
      </c>
      <c r="C228" s="12">
        <f t="shared" si="16"/>
        <v>2.2694894227198334</v>
      </c>
      <c r="D228" s="12">
        <f t="shared" si="17"/>
        <v>0.029520976015993666</v>
      </c>
      <c r="F228" s="12">
        <v>9.65</v>
      </c>
      <c r="G228" s="12">
        <f aca="true" t="shared" si="19" ref="G228:G235">(1-wa*F228)/re</f>
        <v>-4.65</v>
      </c>
      <c r="I228" s="12">
        <v>9.65</v>
      </c>
      <c r="J228" s="12">
        <f aca="true" t="shared" si="20" ref="J228:J235">(K$28*I228^(K$9-1))^(1/K$9)</f>
        <v>2.2694894227198334</v>
      </c>
      <c r="K228" s="12">
        <f t="shared" si="18"/>
        <v>0.029520976015993666</v>
      </c>
      <c r="M228" s="12">
        <v>9.65</v>
      </c>
      <c r="N228" s="12">
        <f aca="true" t="shared" si="21" ref="N228:N235">(1-K$12*M228)/K$13</f>
        <v>-4.65</v>
      </c>
    </row>
    <row r="229" spans="2:14" ht="12.75">
      <c r="B229" s="12">
        <v>9.7</v>
      </c>
      <c r="C229" s="12">
        <f t="shared" si="16"/>
        <v>2.266559152668089</v>
      </c>
      <c r="D229" s="12">
        <f t="shared" si="17"/>
        <v>0.02891698623419299</v>
      </c>
      <c r="F229" s="12">
        <v>9.7</v>
      </c>
      <c r="G229" s="12">
        <f t="shared" si="19"/>
        <v>-4.699999999999999</v>
      </c>
      <c r="I229" s="12">
        <v>9.7</v>
      </c>
      <c r="J229" s="12">
        <f t="shared" si="20"/>
        <v>2.266559152668089</v>
      </c>
      <c r="K229" s="12">
        <f t="shared" si="18"/>
        <v>0.02891698623419299</v>
      </c>
      <c r="M229" s="12">
        <v>9.7</v>
      </c>
      <c r="N229" s="12">
        <f t="shared" si="21"/>
        <v>-4.699999999999999</v>
      </c>
    </row>
    <row r="230" spans="2:14" ht="12.75">
      <c r="B230" s="12">
        <v>9.75</v>
      </c>
      <c r="C230" s="12">
        <f aca="true" t="shared" si="22" ref="C230:C235">(M*B230^(Alpham-1))^(1/Alpham)</f>
        <v>2.2636477026610806</v>
      </c>
      <c r="D230" s="12">
        <f aca="true" t="shared" si="23" ref="D230:D235">(F*B230^(Alphaf-1))^(1/Alphaf)</f>
        <v>0.02832836454441672</v>
      </c>
      <c r="F230" s="12">
        <v>9.75</v>
      </c>
      <c r="G230" s="12">
        <f t="shared" si="19"/>
        <v>-4.750000000000001</v>
      </c>
      <c r="I230" s="12">
        <v>9.75</v>
      </c>
      <c r="J230" s="12">
        <f t="shared" si="20"/>
        <v>2.2636477026610806</v>
      </c>
      <c r="K230" s="12">
        <f t="shared" si="18"/>
        <v>0.02832836454441672</v>
      </c>
      <c r="M230" s="12">
        <v>9.75</v>
      </c>
      <c r="N230" s="12">
        <f t="shared" si="21"/>
        <v>-4.750000000000001</v>
      </c>
    </row>
    <row r="231" spans="2:14" ht="12.75">
      <c r="B231" s="12">
        <v>9.8</v>
      </c>
      <c r="C231" s="12">
        <f t="shared" si="22"/>
        <v>2.260754856237076</v>
      </c>
      <c r="D231" s="12">
        <f t="shared" si="23"/>
        <v>0.027754644089188853</v>
      </c>
      <c r="F231" s="12">
        <v>9.8</v>
      </c>
      <c r="G231" s="12">
        <f t="shared" si="19"/>
        <v>-4.800000000000001</v>
      </c>
      <c r="I231" s="12">
        <v>9.8</v>
      </c>
      <c r="J231" s="12">
        <f t="shared" si="20"/>
        <v>2.260754856237076</v>
      </c>
      <c r="K231" s="12">
        <f t="shared" si="18"/>
        <v>0.027754644089188853</v>
      </c>
      <c r="M231" s="12">
        <v>9.8</v>
      </c>
      <c r="N231" s="12">
        <f t="shared" si="21"/>
        <v>-4.800000000000001</v>
      </c>
    </row>
    <row r="232" spans="2:14" ht="12.75">
      <c r="B232" s="12">
        <v>9.85</v>
      </c>
      <c r="C232" s="12">
        <f t="shared" si="22"/>
        <v>2.2578804005122435</v>
      </c>
      <c r="D232" s="12">
        <f t="shared" si="23"/>
        <v>0.027195374473670344</v>
      </c>
      <c r="F232" s="12">
        <v>9.85</v>
      </c>
      <c r="G232" s="12">
        <f t="shared" si="19"/>
        <v>-4.85</v>
      </c>
      <c r="I232" s="12">
        <v>9.85</v>
      </c>
      <c r="J232" s="12">
        <f t="shared" si="20"/>
        <v>2.2578804005122435</v>
      </c>
      <c r="K232" s="12">
        <f t="shared" si="18"/>
        <v>0.027195374473670344</v>
      </c>
      <c r="M232" s="12">
        <v>9.85</v>
      </c>
      <c r="N232" s="12">
        <f t="shared" si="21"/>
        <v>-4.85</v>
      </c>
    </row>
    <row r="233" spans="2:14" ht="12.75">
      <c r="B233" s="12">
        <v>9.9</v>
      </c>
      <c r="C233" s="12">
        <f t="shared" si="22"/>
        <v>2.255024126103715</v>
      </c>
      <c r="D233" s="12">
        <f t="shared" si="23"/>
        <v>0.02665012110554157</v>
      </c>
      <c r="F233" s="12">
        <v>9.9</v>
      </c>
      <c r="G233" s="12">
        <f t="shared" si="19"/>
        <v>-4.9</v>
      </c>
      <c r="I233" s="12">
        <v>9.9</v>
      </c>
      <c r="J233" s="12">
        <f t="shared" si="20"/>
        <v>2.255024126103715</v>
      </c>
      <c r="K233" s="12">
        <f t="shared" si="18"/>
        <v>0.02665012110554157</v>
      </c>
      <c r="M233" s="12">
        <v>9.9</v>
      </c>
      <c r="N233" s="12">
        <f t="shared" si="21"/>
        <v>-4.9</v>
      </c>
    </row>
    <row r="234" spans="2:14" ht="12.75">
      <c r="B234" s="12">
        <v>9.95</v>
      </c>
      <c r="C234" s="12">
        <f t="shared" si="22"/>
        <v>2.2521858270546713</v>
      </c>
      <c r="D234" s="12">
        <f t="shared" si="23"/>
        <v>0.026118464564513864</v>
      </c>
      <c r="F234" s="12">
        <v>9.95</v>
      </c>
      <c r="G234" s="12">
        <f t="shared" si="19"/>
        <v>-4.949999999999999</v>
      </c>
      <c r="I234" s="12">
        <v>9.95</v>
      </c>
      <c r="J234" s="12">
        <f t="shared" si="20"/>
        <v>2.2521858270546713</v>
      </c>
      <c r="K234" s="12">
        <f t="shared" si="18"/>
        <v>0.026118464564513864</v>
      </c>
      <c r="M234" s="12">
        <v>9.95</v>
      </c>
      <c r="N234" s="12">
        <f t="shared" si="21"/>
        <v>-4.949999999999999</v>
      </c>
    </row>
    <row r="235" spans="2:14" ht="12.75">
      <c r="B235" s="12">
        <v>10</v>
      </c>
      <c r="C235" s="12">
        <f t="shared" si="22"/>
        <v>2.2493653007613963</v>
      </c>
      <c r="D235" s="12">
        <f t="shared" si="23"/>
        <v>0.025600000000000008</v>
      </c>
      <c r="F235" s="12">
        <v>10</v>
      </c>
      <c r="G235" s="12">
        <f t="shared" si="19"/>
        <v>-5</v>
      </c>
      <c r="I235" s="12">
        <v>10</v>
      </c>
      <c r="J235" s="12">
        <f t="shared" si="20"/>
        <v>2.2493653007613963</v>
      </c>
      <c r="K235" s="12">
        <f t="shared" si="18"/>
        <v>0.025600000000000008</v>
      </c>
      <c r="M235" s="12">
        <v>10</v>
      </c>
      <c r="N235" s="12">
        <f t="shared" si="21"/>
        <v>-5</v>
      </c>
    </row>
  </sheetData>
  <sheetProtection/>
  <mergeCells count="5">
    <mergeCell ref="A2:M2"/>
    <mergeCell ref="M33:N33"/>
    <mergeCell ref="B33:D33"/>
    <mergeCell ref="F33:G33"/>
    <mergeCell ref="I33:K33"/>
  </mergeCells>
  <hyperlinks>
    <hyperlink ref="A3" location="'General intro'!A1" display="'General intro'!A1"/>
    <hyperlink ref="I3" location="Simulation!A1" display="Simulation!A1"/>
  </hyperlink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EUR/FEW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Staff</dc:creator>
  <cp:keywords/>
  <dc:description/>
  <cp:lastModifiedBy>Charles van Marrewijk</cp:lastModifiedBy>
  <dcterms:created xsi:type="dcterms:W3CDTF">2001-01-18T11:06:46Z</dcterms:created>
  <dcterms:modified xsi:type="dcterms:W3CDTF">2017-01-25T06:57:05Z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